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mmary" sheetId="1" r:id="rId3"/>
    <sheet state="visible" name="Narrative" sheetId="2" r:id="rId4"/>
    <sheet state="visible" name="Membership Revenue" sheetId="3" r:id="rId5"/>
    <sheet state="visible" name="Conferences" sheetId="4" r:id="rId6"/>
    <sheet state="visible" name="Fundraising" sheetId="5" r:id="rId7"/>
    <sheet state="visible" name="TLI" sheetId="6" r:id="rId8"/>
    <sheet state="visible" name="District Store" sheetId="7" r:id="rId9"/>
    <sheet state="visible" name="Other Revenue" sheetId="8" r:id="rId10"/>
    <sheet state="visible" name="Marketing" sheetId="9" r:id="rId11"/>
    <sheet state="visible" name="CPR" sheetId="10" r:id="rId12"/>
    <sheet state="visible" name="ET" sheetId="11" r:id="rId13"/>
    <sheet state="visible" name="SC" sheetId="12" r:id="rId14"/>
    <sheet state="visible" name="Admin" sheetId="13" r:id="rId15"/>
    <sheet state="visible" name="Travel" sheetId="14" r:id="rId16"/>
    <sheet state="visible" name="Other Expense" sheetId="15" r:id="rId17"/>
    <sheet state="visible" name="Chart of Accounts" sheetId="16" r:id="rId18"/>
    <sheet state="visible" name="Upload Sheet Pull" sheetId="17" r:id="rId19"/>
    <sheet state="visible" name="Upload Template" sheetId="18" r:id="rId20"/>
  </sheets>
  <definedNames/>
  <calcPr/>
</workbook>
</file>

<file path=xl/sharedStrings.xml><?xml version="1.0" encoding="utf-8"?>
<sst xmlns="http://schemas.openxmlformats.org/spreadsheetml/2006/main" count="1488" uniqueCount="357">
  <si>
    <t>District #:</t>
  </si>
  <si>
    <t>TOASTMASTERS INTERNATIONAL</t>
  </si>
  <si>
    <t xml:space="preserve"> </t>
  </si>
  <si>
    <t>Budget Currency:</t>
  </si>
  <si>
    <t>ANNUAL BUDGET</t>
  </si>
  <si>
    <t>DISTRICT</t>
  </si>
  <si>
    <t>Fiscal Year</t>
  </si>
  <si>
    <t>2018-2019</t>
  </si>
  <si>
    <t>Total</t>
  </si>
  <si>
    <t>District Code</t>
  </si>
  <si>
    <t>FX Currency</t>
  </si>
  <si>
    <t>Membership revenue</t>
  </si>
  <si>
    <r>
      <t xml:space="preserve">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t>
    </r>
    <r>
      <rPr>
        <rFont val="Tahoma"/>
        <b/>
        <sz val="10.0"/>
      </rPr>
      <t xml:space="preserve">Each section of this narrative page must be completed in order for this report to be considered complete and counted as received by WHQ. </t>
    </r>
    <r>
      <rPr>
        <rFont val="Tahoma"/>
        <sz val="10.0"/>
      </rPr>
      <t>There are example questions to answer in each box.  These can be deleted and replaced by your answers.</t>
    </r>
  </si>
  <si>
    <t>(Numbers are pulled from Summary tab)</t>
  </si>
  <si>
    <t>F</t>
  </si>
  <si>
    <t>USD</t>
  </si>
  <si>
    <t>Conference revenue</t>
  </si>
  <si>
    <t>Budgeted</t>
  </si>
  <si>
    <t xml:space="preserve">Membership Revenue </t>
  </si>
  <si>
    <t>In this Toastmasters year, the District is going to focus in keeping every club that we currently have by providing incentives and support via Area and Division Directors. The District has identified a number of resources PDG and PDD, and other advanced DTMs whot will be instrumental in providing training and helping the clubs understand and maximize on the value-add that Toastmaster brings to them in Leadership and Communication. The District is going to have two taskforces one that will be working on finishing the DTM by June 30, 2020, led by Destination DTM and PDG Anne Gilson, DTM and a second team led by Immediate Past District Director Janice Bufalow DTM, focusing on Pathways. Additionally, the District has put forward incentives that have worked in the past to ensure retention and attract new clubs. The District is working hard to start  10 -to-15 new clubs this year, and is assisting our members in starting or promoting new clubs where they see opportunities.</t>
  </si>
  <si>
    <t>AED</t>
  </si>
  <si>
    <t>Fundraising revenue</t>
  </si>
  <si>
    <t>Account #</t>
  </si>
  <si>
    <t>Account Name</t>
  </si>
  <si>
    <t>Conference Net Income/(Loss)</t>
  </si>
  <si>
    <t>AUD</t>
  </si>
  <si>
    <t>TLI revenue</t>
  </si>
  <si>
    <t>District 83 is planning the Annual Conference for the weekend of  May 04 and 05, at the APA Hotel in Woodbridge, NJ. Based on previous years the District should be close to net zero in the Annual Conference and we are working on identifying two Conference Chairs and  Committee members who will be entrusted in making this a successful event. All the Conference Committee members will do the best they can to promote and bring in attendance close to 130 members. This year the venue is budgeted at close to $17,000 once all expense are taken into consideration and the average cost per attendees will be $160.00, with tickets price changing depending on how soon the members pay for the conference.</t>
  </si>
  <si>
    <t>BUDGET_ID</t>
  </si>
  <si>
    <t>ACCT_NO</t>
  </si>
  <si>
    <t>Reporting Code</t>
  </si>
  <si>
    <t>Cost Center</t>
  </si>
  <si>
    <t>Event Period</t>
  </si>
  <si>
    <t>District Order Flag</t>
  </si>
  <si>
    <t>Transaction Currency</t>
  </si>
  <si>
    <t>(PERIOD1)</t>
  </si>
  <si>
    <t>(PERIOD2)</t>
  </si>
  <si>
    <t>(PERIOD3)</t>
  </si>
  <si>
    <t>(PERIOD4)</t>
  </si>
  <si>
    <t>(PERIOD5)</t>
  </si>
  <si>
    <t>(PERIOD6)</t>
  </si>
  <si>
    <t>(PERIOD7)</t>
  </si>
  <si>
    <t>(PERIOD8)</t>
  </si>
  <si>
    <t>(PERIOD9)</t>
  </si>
  <si>
    <t>(PERIOD10)</t>
  </si>
  <si>
    <t>(PERIOD11)</t>
  </si>
  <si>
    <t>(PERIOD12)</t>
  </si>
  <si>
    <t>Fundraising Net Income/(Loss)</t>
  </si>
  <si>
    <t>There is not any fundrasing planned for the District</t>
  </si>
  <si>
    <t>BRL</t>
  </si>
  <si>
    <t xml:space="preserve">District store revenue </t>
  </si>
  <si>
    <t>TLI Net Income/(Loss)</t>
  </si>
  <si>
    <t>Budget</t>
  </si>
  <si>
    <t>There will be two TLI events plan one for December 2018 and the next one in June 2019, the District has been successful in finding locations at no cost or at very affordable pricing and the expenses are most of the time related to printing material and food that we provide to those in attendance. In any case, we are cautious about the fact that we may need to spend some funds on the venue rental at approximately  $250.  In the past, the number of participants was close to 110 and we budget meals and printing accordingly.</t>
  </si>
  <si>
    <t>CAD</t>
  </si>
  <si>
    <t>Speech contest revenue</t>
  </si>
  <si>
    <t>District Store Net Income/(Loss)</t>
  </si>
  <si>
    <t>The District does not have a District store.</t>
  </si>
  <si>
    <t>Other Revenue</t>
  </si>
  <si>
    <t>CNY</t>
  </si>
  <si>
    <t>Other revenue</t>
  </si>
  <si>
    <t>Other revenue - $1840.  This is the  revenue expected from the Hail and Farewell for the District Director - normally held in July.  The participation at this event is close to 60 members and the nominal cost is $40.00. No net income is expected from this activity.</t>
  </si>
  <si>
    <t>**This amount is provided by World Headquarters in an email.</t>
  </si>
  <si>
    <t xml:space="preserve">Marketing </t>
  </si>
  <si>
    <t>CYR</t>
  </si>
  <si>
    <t>Total revenue</t>
  </si>
  <si>
    <t>In the 2018 - 2019 Toastmasters year the District will be doing a number of activities oriented at defining the Value-add that Toastmasters brings to potential members as well as professionals and corporate prospective members in the areas of communication and leadership. That said, we are planning to promote Toastmasters District 83 in different Social Media Platforms as well as through organizing a District Open House and coverage in local news organizations.
A substantial part of the funds allocated in this section will be directed to rewards for club members and district officers who invest time in the chartering of new clubs and providing leads that will get us closer to the creation of 15 new clubs this year.
The District will continue to work with a Cable TV presence on Staten Island that has been working for the past few years. 
Detailed Breakdown
Building New Clubs: 
Incentives:  From September to June, anticipate building 2 clubs per month.  Each club that charters within a month of the demo meeting will receive:
•    Banner ($100)
•    Lectern ($95)
•    Acrylic Awards for Speaker and Evaluator of the Meeting (2@$13.00)
•    Club Ribbon Pack ($10.00)
•    Word of the Day card pack ($10.00)/
•    Table Topics Cards ($7.50)
•    Promotion Welcome Kit (20@$2.50)
•    Promotional Pens (20@$1.75)
The total value of the new club kit is approximately $350.00
Marketing – Membership Growth
Promotional Material:  Core value banner ($97.00), guest packet (50@$2.50), promotional magnets (100@$0.50), promotional welcome ribbons (20@$0.50).  Items to be ordered in September
Advertising Expense:  Internet Marketing ads and Meet-up subsidy ($5,075.00).
Miscellaneous Expense: 4 open house events per month at $50/event.
Incentives:  20-member clubs on October 1, 2018 ($600.00) and 5 new members from 7/1/2018 – 9/30/2018 ($200.00), 5 new members from 2/1/2018 – 3/31/2018 ($600.00), the balance of membership retention awards ($7,200.00)
Marketing - Club Coach:
Awards Expense:  10 coaches achieve Distinguished Club Status (10@$50.00)
Marketing – Rebuilding: 
Awards Expense:  10 struggling clubs achieve distinguished status (10@$50.00).
Marketing – Other Expenses:
Food Expense:  32 clubs conduct anniversary celebrations during the course of the year.</t>
  </si>
  <si>
    <t>EUR</t>
  </si>
  <si>
    <t>GBP</t>
  </si>
  <si>
    <t>Conference expense</t>
  </si>
  <si>
    <t xml:space="preserve">Communications and Public Relations </t>
  </si>
  <si>
    <t>Communications and Public Relations will continue to be close to what was done by the District in this section of the budget last year. These funds will go directly to cover for the District website. The tm83.org is the repository of news, contest, training and other activities taking place at any given time. The website is also used to allow the members to file payments for a conference or other activities using credit cards.</t>
  </si>
  <si>
    <t xml:space="preserve">Education and Training </t>
  </si>
  <si>
    <t>HKD</t>
  </si>
  <si>
    <t>Fundraising expense</t>
  </si>
  <si>
    <t xml:space="preserve">District 83 will be providing incentives to clubs and members that are advancing on their educational designation and we are planning on having three incentives ceremonies as opposed to one big one at year end.  With more meetings and gatherings organized to celebrate members achievement this year, we have increased the amount on this category to ensure members feel rewarded sooner and much closer to the dates when they finish or accomplish a significant milestone.
Also, clubs and members that enroll and advance on their Pathways program are going to receive additional incentives. Among other incentives, Clubs that send 4 members to train at TLI will be rewarded $20.00 per each TLI and those who send 7 members will receive $50.00 each time instead. Clubs with 4 DCP point by December 31 will receive $15.00 in TI certificates.  We provide to those clubs who reach a distinguished designation by June 30 the following:  President’s Distinguished = $50 TI certificates, Select Distinguished = $30 TI certificates and Distinguished = $20 TI certificates.  We budgeted $2,500  for these awards.
Club Officer training expenses are budgeted at $3150 which includes food reimbursements for the training sessions held twice a year. $750 is budgeted for awards for those clubs where they have 4 officers trained at a TLI; this amount covers both sessions.
Food expenses are budgeted for DEC sessions for the District Officers $150 x 5 sessions. The remainder of the fund is set for incentives covering Pathways and other Educational Awards provided to our membership for club and individual accomplishments. </t>
  </si>
  <si>
    <t xml:space="preserve">Speech contests </t>
  </si>
  <si>
    <t xml:space="preserve">The District is going to have four contests this year that will compete for the District at the 2019 Annual Conference. Our budget covers trophies $1864 and $6700 in food expenses during Area and Division Contest that will be held from now until the District Conference. </t>
  </si>
  <si>
    <t>IDR</t>
  </si>
  <si>
    <t>TLI expense</t>
  </si>
  <si>
    <t xml:space="preserve">Administration </t>
  </si>
  <si>
    <t>As part of Administration, the District cost will be covering for badges and pins to nonofficers, offices supplies, and photocopying. Reimbursement and letters sent out by the District will continue to be part of these expenses.   A substantial part of this amount will go to cover for credit card and Banks fees.  Lastly, we added $300 for sympathy/condolescence expenses.</t>
  </si>
  <si>
    <t>INR</t>
  </si>
  <si>
    <t>District store expense</t>
  </si>
  <si>
    <t xml:space="preserve">Travel </t>
  </si>
  <si>
    <t xml:space="preserve">Our District has budgeted $19,416. The main focus for travel expense is to allow the DD, PQD and CGD to maximize exposure at training and contests.  They will be covered to travel to all District events and international training.  We also cover the IPDD for costs that aren't included by TI when attending the International Convention.  District leadership training at convention and Training - approximately $7000 - this is due to the cost of the hotel in Chicago for the International Convention.  This included 7 days for interviewing candidates, training, and the actual conference.  IPDD is covered as well - but the only reimbursement for the conference is included in the budget. Trio Mileage - approximately $150 per month for each member of the trio - amount may vary depending on club anniversaries and other special occasions e.g. new clubs, demos, training etc.  Keynote Speaker this year is coming from Far East and we have devoted additional funds to ensure the budget is aligned with the final cost. </t>
  </si>
  <si>
    <t xml:space="preserve">Other Expenses </t>
  </si>
  <si>
    <t>JPY</t>
  </si>
  <si>
    <t>Marketing expense</t>
  </si>
  <si>
    <t>Effective this year Toastmasters International is debiting the District Account for services and support to the District in the amount of $330 per month, approximately $4,000 a year.
In addition due to changes in how the semifinals will be conducted during the 2019 International Convention, our District has to invest in new HD video cameras, about $1,050. Lastly, the Hail and Farewell has been estimated at $2,000.00.</t>
  </si>
  <si>
    <t>JMD</t>
  </si>
  <si>
    <t>Communications &amp; public relations expense</t>
  </si>
  <si>
    <t>KRW</t>
  </si>
  <si>
    <t>Education &amp; training expense</t>
  </si>
  <si>
    <t>MXN</t>
  </si>
  <si>
    <t>Speech contest expense</t>
  </si>
  <si>
    <t>MYR</t>
  </si>
  <si>
    <t>Administration expense</t>
  </si>
  <si>
    <t>NZD</t>
  </si>
  <si>
    <t>Travel expense</t>
  </si>
  <si>
    <t>PHP</t>
  </si>
  <si>
    <t>Other expense</t>
  </si>
  <si>
    <t>SAR</t>
  </si>
  <si>
    <t>SGD</t>
  </si>
  <si>
    <t>THB</t>
  </si>
  <si>
    <t>District net income/(loss)</t>
  </si>
  <si>
    <t>TWD</t>
  </si>
  <si>
    <t>ZAR</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</si>
  <si>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</si>
  <si>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t>
  </si>
  <si>
    <t>Policy Max</t>
  </si>
  <si>
    <t>Total Stockholders Equity per Balance Sheet as of June 30, 2018</t>
  </si>
  <si>
    <t>Unlimited</t>
  </si>
  <si>
    <t>Retention amount needed on June 30, 2019*</t>
  </si>
  <si>
    <t xml:space="preserve">    </t>
  </si>
  <si>
    <t>District Director</t>
  </si>
  <si>
    <t>Date</t>
  </si>
  <si>
    <t>Remaining funds at Year-end (estimated)**</t>
  </si>
  <si>
    <t>Item</t>
  </si>
  <si>
    <t>Conference Revenue</t>
  </si>
  <si>
    <t>*This amount is provided by World Headquarters in an email.</t>
  </si>
  <si>
    <t>Conference Registration-Member registrations</t>
  </si>
  <si>
    <t>Program Quality Director</t>
  </si>
  <si>
    <t>Expense Codes</t>
  </si>
  <si>
    <t>R100</t>
  </si>
  <si>
    <t>Conference Registration-Spouse / guest registrations</t>
  </si>
  <si>
    <t>Fundraising Revenue</t>
  </si>
  <si>
    <t xml:space="preserve">Fundraising Registration </t>
  </si>
  <si>
    <t>7006-000000</t>
  </si>
  <si>
    <t>**The goal is to budget the Remaining funds at Year-end to be as close to zero as possible without creating a loss.  This amount should not be negative.</t>
  </si>
  <si>
    <t>R200</t>
  </si>
  <si>
    <t>Club Growth Director</t>
  </si>
  <si>
    <t>Conference-Late registrations</t>
  </si>
  <si>
    <t>7008-000000</t>
  </si>
  <si>
    <t>R300</t>
  </si>
  <si>
    <t>Fundraising Donations - Individual</t>
  </si>
  <si>
    <t>Conference Registration -Meal Events</t>
  </si>
  <si>
    <t>D100</t>
  </si>
  <si>
    <t>7010-000000</t>
  </si>
  <si>
    <t>R400</t>
  </si>
  <si>
    <t>Fundraising Donations - Corporate</t>
  </si>
  <si>
    <t>Finance Manager</t>
  </si>
  <si>
    <t>Total Expenses</t>
  </si>
  <si>
    <t>D200</t>
  </si>
  <si>
    <t>Conference Registration-Speech contest</t>
  </si>
  <si>
    <t>Fundraising Donations - Other</t>
  </si>
  <si>
    <t>7012-000000</t>
  </si>
  <si>
    <t>R500</t>
  </si>
  <si>
    <t>D300</t>
  </si>
  <si>
    <t>Fundraising Refunds - Registration &amp; Tickets</t>
  </si>
  <si>
    <t>Conference Registration -Other</t>
  </si>
  <si>
    <t>7014-000000</t>
  </si>
  <si>
    <t>R600</t>
  </si>
  <si>
    <t>Conference Registration-Training</t>
  </si>
  <si>
    <t>Fundraising Refunds - Other</t>
  </si>
  <si>
    <t>7016-000000</t>
  </si>
  <si>
    <t>R700</t>
  </si>
  <si>
    <t>Reimbursments - Registration &amp; Tickets</t>
  </si>
  <si>
    <t>Conference Refunds - Registration &amp; Tickets</t>
  </si>
  <si>
    <t>7018-000000</t>
  </si>
  <si>
    <t>Fundraising Other Revenue</t>
  </si>
  <si>
    <t>Conference Refunds - Other</t>
  </si>
  <si>
    <t>Fundraising Sponsorship/Advertising Revenue</t>
  </si>
  <si>
    <t>7020-000000</t>
  </si>
  <si>
    <t>Fundraising Raffle Revenue</t>
  </si>
  <si>
    <t>7022-000000</t>
  </si>
  <si>
    <t>Fundraising Auction Revenue</t>
  </si>
  <si>
    <t>Conference-Sponsorship/Advertising</t>
  </si>
  <si>
    <t>7024-000000</t>
  </si>
  <si>
    <t>Total Fundraising Revenue</t>
  </si>
  <si>
    <t>Conference-Raffle</t>
  </si>
  <si>
    <t>7026-000000</t>
  </si>
  <si>
    <t>Conference-Auction</t>
  </si>
  <si>
    <t>7028-000000</t>
  </si>
  <si>
    <t>Fundraising Expenses</t>
  </si>
  <si>
    <t>7030-000000</t>
  </si>
  <si>
    <t>Conference-Donation</t>
  </si>
  <si>
    <t>7032-000000</t>
  </si>
  <si>
    <t>Conference-Other Revenue</t>
  </si>
  <si>
    <t>7034-000000</t>
  </si>
  <si>
    <t>Total Conference Revenue</t>
  </si>
  <si>
    <t>7036-000000</t>
  </si>
  <si>
    <t>Conference Expenses</t>
  </si>
  <si>
    <t>7038-000000</t>
  </si>
  <si>
    <t>7040-000000</t>
  </si>
  <si>
    <t>7042-000000</t>
  </si>
  <si>
    <t>7044-000000</t>
  </si>
  <si>
    <t>7046-000000</t>
  </si>
  <si>
    <t>7048-000000</t>
  </si>
  <si>
    <t>7050-000000</t>
  </si>
  <si>
    <t>Equipment Rental</t>
  </si>
  <si>
    <t>7052-000000</t>
  </si>
  <si>
    <t>TLI Revenue</t>
  </si>
  <si>
    <t>TLI Registration-Member registrations</t>
  </si>
  <si>
    <t>7054-000000</t>
  </si>
  <si>
    <t>TLI Registration-Spouse / guest registrations</t>
  </si>
  <si>
    <t>7056-000000</t>
  </si>
  <si>
    <t>TLI Registration-Late registrations</t>
  </si>
  <si>
    <t>7058-000000</t>
  </si>
  <si>
    <t>TLI Registration-Meal Events</t>
  </si>
  <si>
    <t>Total Fundraising Expenses</t>
  </si>
  <si>
    <t>7060-000000</t>
  </si>
  <si>
    <t>TLI Registration-Speech contest</t>
  </si>
  <si>
    <t>7062-000000</t>
  </si>
  <si>
    <t>7064-000000</t>
  </si>
  <si>
    <t>7066-000000</t>
  </si>
  <si>
    <t>7068-000000</t>
  </si>
  <si>
    <t>7070-000000</t>
  </si>
  <si>
    <t>TLI Registration-Other</t>
  </si>
  <si>
    <t>7072-000000</t>
  </si>
  <si>
    <t>TLI Registration-Training</t>
  </si>
  <si>
    <t>TLI Registration-Speechcraft</t>
  </si>
  <si>
    <t>R800</t>
  </si>
  <si>
    <t>TLI Refunds - Registration &amp; Tickets</t>
  </si>
  <si>
    <t>TLI Refunds - Other</t>
  </si>
  <si>
    <t>TLI Sponsorship/Advertising</t>
  </si>
  <si>
    <t>TLI Raffle</t>
  </si>
  <si>
    <t>TLI Donation</t>
  </si>
  <si>
    <t>TLI Other Revenue</t>
  </si>
  <si>
    <t>Total TLI Revenue</t>
  </si>
  <si>
    <t>TLI Expenses</t>
  </si>
  <si>
    <t>Total Conference Expenses</t>
  </si>
  <si>
    <t>District Store Revenue</t>
  </si>
  <si>
    <t>Cost of Sales Expense - District Store</t>
  </si>
  <si>
    <t>Total TLI Expenses</t>
  </si>
  <si>
    <t>Marketing Expenses</t>
  </si>
  <si>
    <t>Marketing - Building New Clubs</t>
  </si>
  <si>
    <t>Communications &amp; PR Expenses</t>
  </si>
  <si>
    <t>Marketing - Membership Growth</t>
  </si>
  <si>
    <t>Education &amp; Training Expenses</t>
  </si>
  <si>
    <t>Distinguished Clubs</t>
  </si>
  <si>
    <t>Marketing-Club coaches</t>
  </si>
  <si>
    <t>Total Communications &amp; PR Expenses</t>
  </si>
  <si>
    <t>Marketing-Rebuilding</t>
  </si>
  <si>
    <t>Training Club Officers</t>
  </si>
  <si>
    <t>Marketing-Recognition</t>
  </si>
  <si>
    <t>Training Division &amp; Area Directors</t>
  </si>
  <si>
    <t>Speech Contest Revenue</t>
  </si>
  <si>
    <t>Marketing-Other Expense</t>
  </si>
  <si>
    <t>Total Speech Contest Revenue</t>
  </si>
  <si>
    <t>Speech Contest Expenses</t>
  </si>
  <si>
    <t>Total Marketing Expenses</t>
  </si>
  <si>
    <t>Training Areas &amp; Divisions</t>
  </si>
  <si>
    <t>Total Speech Contest Expenses</t>
  </si>
  <si>
    <t>Speech Contest Net Income/(Loss)</t>
  </si>
  <si>
    <t>Administration Expenses</t>
  </si>
  <si>
    <t>Other Expenses</t>
  </si>
  <si>
    <t>Sympathy Expense</t>
  </si>
  <si>
    <t>Storage Expenses</t>
  </si>
  <si>
    <t>Total Education &amp; Training Expenses</t>
  </si>
  <si>
    <t>Travel Expenses</t>
  </si>
  <si>
    <t>Convention Registration Fees Expense</t>
  </si>
  <si>
    <t>Lodging Expense</t>
  </si>
  <si>
    <t>Transportation - Airfare Expense</t>
  </si>
  <si>
    <t>Transportation - Mileage Expense</t>
  </si>
  <si>
    <t>Transportation - Taxis/Shuttle Expense</t>
  </si>
  <si>
    <t>Transportation - Rail Expense</t>
  </si>
  <si>
    <t>Transportation - Other Expense</t>
  </si>
  <si>
    <t>Total Administration Expenses</t>
  </si>
  <si>
    <t>Chart of Accounts - Revenue &amp; Expense Accounts Only</t>
  </si>
  <si>
    <t>Account#</t>
  </si>
  <si>
    <t xml:space="preserve">Revenue </t>
  </si>
  <si>
    <t>Expenses</t>
  </si>
  <si>
    <t>Travel</t>
  </si>
  <si>
    <t>6005-000000</t>
  </si>
  <si>
    <t>Membership Revenue</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</si>
  <si>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</si>
  <si>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</si>
  <si>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</si>
  <si>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</si>
  <si>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</si>
  <si>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</si>
  <si>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</si>
  <si>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</si>
  <si>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</si>
  <si>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</si>
  <si>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</si>
  <si>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</si>
  <si>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</si>
  <si>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</si>
  <si>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</si>
  <si>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6050-000000</t>
  </si>
  <si>
    <t>Refunds - Registration &amp; Tickets</t>
  </si>
  <si>
    <t>6055-000000</t>
  </si>
  <si>
    <t>Refunds - Other</t>
  </si>
  <si>
    <t>7002-000000</t>
  </si>
  <si>
    <t>7004-000000</t>
  </si>
  <si>
    <t>Badges &amp; Pins</t>
  </si>
  <si>
    <t>Educational Materials</t>
  </si>
  <si>
    <t>Promotional Materials</t>
  </si>
  <si>
    <t>Awards Expense (Trophies, Plaques, Ribbons &amp; Certificates)</t>
  </si>
  <si>
    <t>Supplies &amp; Stationery Expense</t>
  </si>
  <si>
    <t>Room Rental Event Expense</t>
  </si>
  <si>
    <t>Meal Event Expense</t>
  </si>
  <si>
    <t>Decorations Expense</t>
  </si>
  <si>
    <t>Printing Expense</t>
  </si>
  <si>
    <t>Audio Visual Expense</t>
  </si>
  <si>
    <t>Newsletter Expense</t>
  </si>
  <si>
    <t>Website Expense</t>
  </si>
  <si>
    <t>Directory Expense</t>
  </si>
  <si>
    <t>Photocopying Expense</t>
  </si>
  <si>
    <t>Telephone Expense</t>
  </si>
  <si>
    <t>Conference Calls &amp; Webinars Expense</t>
  </si>
  <si>
    <t>Advertising Expense</t>
  </si>
  <si>
    <t>Dues &amp; Association Fee Expense</t>
  </si>
  <si>
    <t>Trade Show Registration Expense</t>
  </si>
  <si>
    <t>Outside Contractor Expense</t>
  </si>
  <si>
    <t>Postage &amp; Shipping Expense</t>
  </si>
  <si>
    <t>Express Mail/Courier Expense</t>
  </si>
  <si>
    <t>Equipment Purchase Expense (Less than $500)</t>
  </si>
  <si>
    <t>Depreciation Expense</t>
  </si>
  <si>
    <t>Maintenance &amp; Repairs Expense</t>
  </si>
  <si>
    <t>Bank Charges &amp; Credit Card Fee Expense</t>
  </si>
  <si>
    <t>Sales Tax Expense (incl. GST, VAT, etc.)</t>
  </si>
  <si>
    <t>Food Expense</t>
  </si>
  <si>
    <t>Gifts &amp; Thank Yous</t>
  </si>
  <si>
    <t>Incentives</t>
  </si>
  <si>
    <t>Miscellaneous Expenses</t>
  </si>
  <si>
    <t>TI Allocation</t>
  </si>
  <si>
    <t>7074-000000</t>
  </si>
  <si>
    <t>Gain/Loss - Realized</t>
  </si>
  <si>
    <t>7076-000000</t>
  </si>
  <si>
    <t>Foreign Currency Gain/Loss - Unrealized</t>
  </si>
  <si>
    <t>7078-000000</t>
  </si>
  <si>
    <t>7080-000000</t>
  </si>
  <si>
    <t>7082-000000</t>
  </si>
  <si>
    <t>7084-000000</t>
  </si>
  <si>
    <t>7086-000000</t>
  </si>
  <si>
    <t>7088-000000</t>
  </si>
  <si>
    <t>Month Ended July 2018</t>
  </si>
  <si>
    <t>Month Ended August 2018</t>
  </si>
  <si>
    <t>Month Ended September 2018</t>
  </si>
  <si>
    <t>Month Ended October 2018</t>
  </si>
  <si>
    <t>Month Ended November 2018</t>
  </si>
  <si>
    <t>Month Ended December 2018</t>
  </si>
  <si>
    <t>Month Ended January 2019</t>
  </si>
  <si>
    <t>Month Ended February 2019</t>
  </si>
  <si>
    <t>Month Ended March 2019</t>
  </si>
  <si>
    <t>Month Ended April 2019</t>
  </si>
  <si>
    <t>Month Ended May 2019</t>
  </si>
  <si>
    <t>Month Ended June 2019</t>
  </si>
  <si>
    <t>Total Other Expenses</t>
  </si>
  <si>
    <t>PR Manager</t>
  </si>
  <si>
    <t>Administration Manager</t>
  </si>
  <si>
    <t>Division Director</t>
  </si>
  <si>
    <t>Area Director</t>
  </si>
  <si>
    <t>DEPT_ID</t>
  </si>
  <si>
    <t>LOCATION_ID</t>
  </si>
  <si>
    <t>PROJECTID</t>
  </si>
  <si>
    <t>ITEMID</t>
  </si>
  <si>
    <t>CLASSID</t>
  </si>
  <si>
    <t>IPDG</t>
  </si>
  <si>
    <t>Keynote Speaker</t>
  </si>
  <si>
    <t>Other Member</t>
  </si>
  <si>
    <t>Total Travel Expenses</t>
  </si>
  <si>
    <t>Summary</t>
  </si>
  <si>
    <t>Variance</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</si>
</sst>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dd/yy"/>
    <numFmt numFmtId="165" formatCode="_(* #,##0.00_);_(* \(#,##0.00\);_(* &quot;-&quot;??_);_(@_)"/>
    <numFmt numFmtId="166" formatCode="[$-409]mmm\-yy"/>
    <numFmt numFmtId="167" formatCode="_(* #,##0_);_(* \(#,##0\);_(* &quot;-&quot;??_);_(@_)"/>
    <numFmt numFmtId="168" formatCode="_(* #,##0_);_(* \(#,##0\);_(* \-??_);_(@_)"/>
    <numFmt numFmtId="169" formatCode="0.0%"/>
    <numFmt numFmtId="170" formatCode="_(* #,##0.00_);_(* \(#,##0.00\);_(* \-??_);_(@_)"/>
  </numFmts>
  <fonts count="28">
    <font>
      <sz val="10.0"/>
      <color rgb="FF000000"/>
      <name val="Arial"/>
    </font>
    <font>
      <b/>
      <sz val="12.0"/>
      <name val="Arial"/>
    </font>
    <font>
      <sz val="12.0"/>
      <name val="Arial"/>
    </font>
    <font>
      <sz val="10.0"/>
      <name val="Tahoma"/>
    </font>
    <font>
      <b/>
      <sz val="10.0"/>
      <name val="Arial"/>
    </font>
    <font>
      <b/>
      <sz val="10.0"/>
      <name val="Tahoma"/>
    </font>
    <font>
      <sz val="10.0"/>
      <name val="Arial"/>
    </font>
    <font>
      <sz val="8.0"/>
      <name val="Tahoma"/>
    </font>
    <font>
      <b/>
      <u/>
      <sz val="10.0"/>
      <name val="Arial"/>
    </font>
    <font>
      <b/>
      <sz val="10.0"/>
      <color rgb="FFFF0000"/>
      <name val="Tahoma"/>
    </font>
    <font/>
    <font>
      <b/>
      <u/>
      <sz val="10.0"/>
      <name val="Tahoma"/>
    </font>
    <font>
      <b/>
      <u/>
      <sz val="12.0"/>
      <name val="Arial"/>
    </font>
    <font>
      <b/>
      <u/>
      <sz val="12.0"/>
      <name val="Arial"/>
    </font>
    <font>
      <b/>
      <u/>
      <sz val="12.0"/>
      <name val="Arial"/>
    </font>
    <font>
      <u/>
      <sz val="11.0"/>
      <name val="Calibri"/>
    </font>
    <font>
      <u/>
      <sz val="10.0"/>
      <name val="Arial"/>
    </font>
    <font>
      <u/>
      <sz val="10.0"/>
      <name val="Arial"/>
    </font>
    <font>
      <sz val="10.0"/>
      <color rgb="FF969696"/>
      <name val="Arial"/>
    </font>
    <font>
      <b/>
      <sz val="16.0"/>
      <name val="Arial"/>
    </font>
    <font>
      <sz val="16.0"/>
      <name val="Arial"/>
    </font>
    <font>
      <sz val="14.0"/>
      <name val="Arial"/>
    </font>
    <font>
      <sz val="10.0"/>
      <color rgb="FFFF0000"/>
      <name val="Arial"/>
    </font>
    <font>
      <u/>
      <sz val="16.0"/>
      <name val="Arial"/>
    </font>
    <font>
      <u/>
      <sz val="10.0"/>
      <name val="Arial"/>
    </font>
    <font>
      <u/>
      <sz val="10.0"/>
      <name val="Arial"/>
    </font>
    <font>
      <sz val="8.0"/>
      <color rgb="FF000000"/>
      <name val="Verdana"/>
    </font>
    <font>
      <u/>
      <sz val="11.0"/>
      <name val="Calibri"/>
    </font>
  </fonts>
  <fills count="5">
    <fill>
      <patternFill patternType="none"/>
    </fill>
    <fill>
      <patternFill patternType="lightGray"/>
    </fill>
    <fill>
      <patternFill patternType="solid">
        <fgColor rgb="FFC0C0C0"/>
        <bgColor rgb="FFC0C0C0"/>
      </patternFill>
    </fill>
    <fill>
      <patternFill patternType="solid">
        <fgColor rgb="FFFFFFFF"/>
        <bgColor rgb="FFFFFFFF"/>
      </patternFill>
    </fill>
    <fill>
      <patternFill patternType="solid">
        <fgColor rgb="FFFFFF00"/>
        <bgColor rgb="FFFFFF00"/>
      </patternFill>
    </fill>
  </fills>
  <borders count="52">
    <border/>
    <border>
      <left/>
      <right/>
      <top/>
      <bottom/>
    </border>
    <border>
      <left style="thin">
        <color rgb="FF000000"/>
      </left>
      <right style="thin">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double">
        <color rgb="FF000000"/>
      </bottom>
    </border>
    <border>
      <left/>
      <right/>
      <top style="thin">
        <color rgb="FF000000"/>
      </top>
      <bottom style="double">
        <color rgb="FF000000"/>
      </bottom>
    </border>
    <border>
      <left/>
      <right/>
      <top style="thin">
        <color rgb="FF000000"/>
      </top>
      <bottom style="thin">
        <color rgb="FF000000"/>
      </bottom>
    </border>
    <border>
      <left/>
      <right/>
      <top/>
      <bottom style="double">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top style="medium">
        <color rgb="FF000000"/>
      </top>
      <bottom/>
    </border>
    <border>
      <left/>
      <right/>
      <top style="medium">
        <color rgb="FF000000"/>
      </top>
      <bottom/>
    </border>
    <border>
      <left/>
      <top style="medium">
        <color rgb="FF000000"/>
      </top>
      <bottom/>
    </border>
    <border>
      <right style="medium">
        <color rgb="FF000000"/>
      </right>
      <top style="medium">
        <color rgb="FF000000"/>
      </top>
      <bottom/>
    </border>
    <border>
      <left style="medium">
        <color rgb="FF000000"/>
      </left>
      <top style="medium">
        <color rgb="FF000000"/>
      </top>
      <bottom/>
    </border>
    <border>
      <top style="medium">
        <color rgb="FF000000"/>
      </top>
      <bottom/>
    </border>
    <border>
      <left style="medium">
        <color rgb="FF000000"/>
      </left>
    </border>
    <border>
      <right style="medium">
        <color rgb="FF000000"/>
      </right>
    </border>
    <border>
      <left style="medium">
        <color rgb="FF000000"/>
      </left>
      <right/>
      <top/>
      <bottom/>
    </border>
    <border>
      <left/>
      <right style="medium">
        <color rgb="FF000000"/>
      </right>
      <top/>
      <bottom/>
    </border>
    <border>
      <left style="medium">
        <color rgb="FF000000"/>
      </left>
      <top/>
    </border>
    <border>
      <right/>
      <top/>
    </border>
    <border>
      <right/>
    </border>
    <border>
      <left/>
      <right style="medium">
        <color rgb="FF000000"/>
      </right>
      <top/>
      <bottom style="thin">
        <color rgb="FF000000"/>
      </bottom>
    </border>
    <border>
      <left style="medium">
        <color rgb="FF000000"/>
      </left>
      <bottom/>
    </border>
    <border>
      <right/>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top/>
    </border>
    <border>
      <right style="medium">
        <color rgb="FF000000"/>
      </right>
      <top/>
    </border>
    <border>
      <left style="thin">
        <color rgb="FF333333"/>
      </left>
      <right style="thin">
        <color rgb="FF333333"/>
      </right>
      <top style="thin">
        <color rgb="FF333333"/>
      </top>
      <bottom style="thin">
        <color rgb="FF333333"/>
      </bottom>
    </border>
    <border>
      <bottom/>
    </border>
    <border>
      <right style="medium">
        <color rgb="FF000000"/>
      </right>
      <bottom/>
    </border>
    <border>
      <left/>
      <top/>
    </border>
    <border>
      <left/>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top style="thin">
        <color rgb="FF000000"/>
      </top>
      <bottom/>
    </border>
    <border>
      <top style="thin">
        <color rgb="FF000000"/>
      </top>
      <bottom style="double">
        <color rgb="FF000000"/>
      </bottom>
    </border>
  </borders>
  <cellStyleXfs count="1">
    <xf borderId="0" fillId="0" fontId="0" numFmtId="0" applyAlignment="1" applyFont="1"/>
  </cellStyleXfs>
  <cellXfs count="156">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Border="1" applyFont="1"/>
    <xf borderId="1" fillId="2" fontId="4" numFmtId="0" xfId="0" applyAlignment="1" applyBorder="1" applyFont="1">
      <alignment horizontal="right"/>
    </xf>
    <xf borderId="1" fillId="2" fontId="3" numFmtId="164" xfId="0" applyBorder="1" applyFont="1" applyNumberFormat="1"/>
    <xf borderId="1" fillId="2" fontId="5" numFmtId="0" xfId="0" applyAlignment="1" applyBorder="1" applyFont="1">
      <alignment horizontal="center"/>
    </xf>
    <xf borderId="2" fillId="0" fontId="6" numFmtId="0" xfId="0" applyAlignment="1" applyBorder="1" applyFont="1">
      <alignment horizontal="center"/>
    </xf>
    <xf borderId="1" fillId="2" fontId="5" numFmtId="165" xfId="0" applyBorder="1" applyFont="1" applyNumberFormat="1"/>
    <xf borderId="1" fillId="2" fontId="6" numFmtId="0" xfId="0" applyBorder="1" applyFont="1"/>
    <xf borderId="1" fillId="2" fontId="5" numFmtId="0" xfId="0" applyBorder="1" applyFont="1"/>
    <xf borderId="1" fillId="2" fontId="3" numFmtId="165" xfId="0" applyBorder="1" applyFont="1" applyNumberFormat="1"/>
    <xf borderId="1" fillId="2" fontId="5" numFmtId="0" xfId="0" applyAlignment="1" applyBorder="1" applyFont="1">
      <alignment horizontal="right"/>
    </xf>
    <xf borderId="1" fillId="2" fontId="5" numFmtId="165" xfId="0" applyAlignment="1" applyBorder="1" applyFont="1" applyNumberFormat="1">
      <alignment horizontal="right"/>
    </xf>
    <xf borderId="1" fillId="2" fontId="4" numFmtId="0" xfId="0" applyAlignment="1" applyBorder="1" applyFont="1">
      <alignment horizontal="center"/>
    </xf>
    <xf borderId="1" fillId="2" fontId="7" numFmtId="0" xfId="0" applyBorder="1" applyFont="1"/>
    <xf borderId="1" fillId="2" fontId="8" numFmtId="166" xfId="0" applyAlignment="1" applyBorder="1" applyFont="1" applyNumberFormat="1">
      <alignment horizontal="center"/>
    </xf>
    <xf borderId="1" fillId="2" fontId="6" numFmtId="0" xfId="0" applyAlignment="1" applyBorder="1" applyFont="1">
      <alignment horizontal="center"/>
    </xf>
    <xf borderId="1" fillId="2" fontId="3" numFmtId="0" xfId="0" applyAlignment="1" applyBorder="1" applyFont="1">
      <alignment horizontal="right"/>
    </xf>
    <xf borderId="1" fillId="2" fontId="6" numFmtId="167" xfId="0" applyBorder="1" applyFont="1" applyNumberFormat="1"/>
    <xf borderId="1" fillId="2" fontId="9" numFmtId="0" xfId="0" applyAlignment="1" applyBorder="1" applyFont="1">
      <alignment horizontal="center" vertical="top"/>
    </xf>
    <xf borderId="3" fillId="2" fontId="3" numFmtId="0" xfId="0" applyAlignment="1" applyBorder="1" applyFont="1">
      <alignment horizontal="left" shrinkToFit="0" vertical="top" wrapText="1"/>
    </xf>
    <xf borderId="1" fillId="2" fontId="1" numFmtId="0" xfId="0" applyAlignment="1" applyBorder="1" applyFont="1">
      <alignment horizontal="center"/>
    </xf>
    <xf borderId="4" fillId="0" fontId="10" numFmtId="0" xfId="0" applyBorder="1" applyFont="1"/>
    <xf borderId="1" fillId="2" fontId="1" numFmtId="0" xfId="0" applyAlignment="1" applyBorder="1" applyFont="1">
      <alignment horizontal="right"/>
    </xf>
    <xf borderId="5" fillId="0" fontId="10" numFmtId="0" xfId="0" applyBorder="1" applyFont="1"/>
    <xf borderId="1" fillId="2" fontId="9" numFmtId="0" xfId="0" applyAlignment="1" applyBorder="1" applyFont="1">
      <alignment horizontal="center"/>
    </xf>
    <xf borderId="6" fillId="2" fontId="3" numFmtId="0" xfId="0" applyAlignment="1" applyBorder="1" applyFont="1">
      <alignment horizontal="center" shrinkToFit="0" vertical="top" wrapText="1"/>
    </xf>
    <xf borderId="7" fillId="0" fontId="10" numFmtId="0" xfId="0" applyBorder="1" applyFont="1"/>
    <xf borderId="1" fillId="2" fontId="6" numFmtId="0" xfId="0" applyAlignment="1" applyBorder="1" applyFont="1">
      <alignment horizontal="right"/>
    </xf>
    <xf borderId="8" fillId="0" fontId="10" numFmtId="0" xfId="0" applyBorder="1" applyFont="1"/>
    <xf borderId="1" fillId="2" fontId="3" numFmtId="0" xfId="0" applyAlignment="1" applyBorder="1" applyFont="1">
      <alignment horizontal="center" shrinkToFit="0" vertical="top" wrapText="1"/>
    </xf>
    <xf borderId="1" fillId="2" fontId="11" numFmtId="165" xfId="0" applyAlignment="1" applyBorder="1" applyFont="1" applyNumberFormat="1">
      <alignment horizontal="center"/>
    </xf>
    <xf borderId="1" fillId="2" fontId="5" numFmtId="167" xfId="0" applyBorder="1" applyFont="1" applyNumberFormat="1"/>
    <xf borderId="1" fillId="2" fontId="3" numFmtId="167" xfId="0" applyBorder="1" applyFont="1" applyNumberFormat="1"/>
    <xf borderId="1" fillId="2" fontId="5" numFmtId="167" xfId="0" applyAlignment="1" applyBorder="1" applyFont="1" applyNumberFormat="1">
      <alignment horizontal="right"/>
    </xf>
    <xf borderId="9" fillId="2" fontId="1" numFmtId="165" xfId="0" applyAlignment="1" applyBorder="1" applyFont="1" applyNumberFormat="1">
      <alignment horizontal="center"/>
    </xf>
    <xf borderId="10" fillId="0" fontId="10" numFmtId="0" xfId="0" applyBorder="1" applyFont="1"/>
    <xf borderId="1" fillId="2" fontId="9" numFmtId="0" xfId="0" applyAlignment="1" applyBorder="1" applyFont="1">
      <alignment horizontal="right" vertical="top"/>
    </xf>
    <xf borderId="11" fillId="0" fontId="10" numFmtId="0" xfId="0" applyBorder="1" applyFont="1"/>
    <xf borderId="9" fillId="0" fontId="3" numFmtId="0" xfId="0" applyAlignment="1" applyBorder="1" applyFont="1">
      <alignment shrinkToFit="0" vertical="top" wrapText="1"/>
    </xf>
    <xf borderId="1" fillId="2" fontId="12" numFmtId="167" xfId="0" applyAlignment="1" applyBorder="1" applyFont="1" applyNumberFormat="1">
      <alignment horizontal="center" shrinkToFit="0" wrapText="1"/>
    </xf>
    <xf borderId="1" fillId="2" fontId="13" numFmtId="167" xfId="0" applyAlignment="1" applyBorder="1" applyFont="1" applyNumberFormat="1">
      <alignment horizontal="center"/>
    </xf>
    <xf borderId="1" fillId="2" fontId="14" numFmtId="166" xfId="0" applyAlignment="1" applyBorder="1" applyFont="1" applyNumberFormat="1">
      <alignment horizontal="center"/>
    </xf>
    <xf borderId="1" fillId="2" fontId="15" numFmtId="0" xfId="0" applyAlignment="1" applyBorder="1" applyFont="1">
      <alignment horizontal="center" vertical="center"/>
    </xf>
    <xf borderId="12" fillId="0" fontId="2" numFmtId="168" xfId="0" applyAlignment="1" applyBorder="1" applyFont="1" applyNumberFormat="1">
      <alignment horizontal="center" shrinkToFit="0" wrapText="1"/>
    </xf>
    <xf borderId="1" fillId="2" fontId="9" numFmtId="167" xfId="0" applyAlignment="1" applyBorder="1" applyFont="1" applyNumberFormat="1">
      <alignment vertical="top"/>
    </xf>
    <xf borderId="13" fillId="2" fontId="1" numFmtId="167" xfId="0" applyAlignment="1" applyBorder="1" applyFont="1" applyNumberFormat="1">
      <alignment horizontal="center" shrinkToFit="0" wrapText="1"/>
    </xf>
    <xf borderId="1" fillId="2" fontId="2" numFmtId="167" xfId="0" applyBorder="1" applyFont="1" applyNumberFormat="1"/>
    <xf borderId="1" fillId="2" fontId="3" numFmtId="0" xfId="0" applyAlignment="1" applyBorder="1" applyFont="1">
      <alignment shrinkToFit="0" vertical="top" wrapText="1"/>
    </xf>
    <xf borderId="1" fillId="2" fontId="5" numFmtId="0" xfId="0" applyAlignment="1" applyBorder="1" applyFont="1">
      <alignment horizontal="left" vertical="top"/>
    </xf>
    <xf borderId="1" fillId="2" fontId="3" numFmtId="0" xfId="0" applyAlignment="1" applyBorder="1" applyFont="1">
      <alignment horizontal="left"/>
    </xf>
    <xf borderId="14" fillId="2" fontId="6" numFmtId="167" xfId="0" applyBorder="1" applyFont="1" applyNumberFormat="1"/>
    <xf borderId="1" fillId="2" fontId="5" numFmtId="0" xfId="0" applyAlignment="1" applyBorder="1" applyFont="1">
      <alignment horizontal="center" vertical="top"/>
    </xf>
    <xf borderId="15" fillId="2" fontId="6" numFmtId="167" xfId="0" applyBorder="1" applyFont="1" applyNumberFormat="1"/>
    <xf borderId="16" fillId="2" fontId="6" numFmtId="0" xfId="0" applyAlignment="1" applyBorder="1" applyFont="1">
      <alignment horizontal="left" shrinkToFit="0" vertical="center" wrapText="1"/>
    </xf>
    <xf borderId="17" fillId="0" fontId="10" numFmtId="0" xfId="0" applyBorder="1" applyFont="1"/>
    <xf borderId="18" fillId="0" fontId="10" numFmtId="0" xfId="0" applyBorder="1" applyFont="1"/>
    <xf borderId="19" fillId="2" fontId="6" numFmtId="0" xfId="0" applyBorder="1" applyFont="1"/>
    <xf borderId="20" fillId="2" fontId="6" numFmtId="0" xfId="0" applyBorder="1" applyFont="1"/>
    <xf quotePrefix="1" borderId="21" fillId="2" fontId="6" numFmtId="0" xfId="0" applyAlignment="1" applyBorder="1" applyFont="1">
      <alignment horizontal="center"/>
    </xf>
    <xf borderId="22" fillId="0" fontId="10" numFmtId="0" xfId="0" applyBorder="1" applyFont="1"/>
    <xf borderId="23" fillId="2" fontId="6" numFmtId="0" xfId="0" applyAlignment="1" applyBorder="1" applyFont="1">
      <alignment horizontal="center"/>
    </xf>
    <xf borderId="24" fillId="0" fontId="10" numFmtId="0" xfId="0" applyBorder="1" applyFont="1"/>
    <xf borderId="25" fillId="0" fontId="10" numFmtId="0" xfId="0" applyBorder="1" applyFont="1"/>
    <xf borderId="26" fillId="0" fontId="10" numFmtId="0" xfId="0" applyBorder="1" applyFont="1"/>
    <xf borderId="27" fillId="2" fontId="6" numFmtId="0" xfId="0" applyBorder="1" applyFont="1"/>
    <xf borderId="1" fillId="2" fontId="16" numFmtId="0" xfId="0" applyAlignment="1" applyBorder="1" applyFont="1">
      <alignment horizontal="center"/>
    </xf>
    <xf borderId="28" fillId="2" fontId="17" numFmtId="0" xfId="0" applyAlignment="1" applyBorder="1" applyFont="1">
      <alignment horizontal="center"/>
    </xf>
    <xf borderId="29" fillId="2" fontId="6" numFmtId="0" xfId="0" applyAlignment="1" applyBorder="1" applyFont="1">
      <alignment horizontal="left" shrinkToFit="0" vertical="top" wrapText="1"/>
    </xf>
    <xf borderId="30" fillId="0" fontId="10" numFmtId="0" xfId="0" applyBorder="1" applyFont="1"/>
    <xf borderId="28" fillId="2" fontId="6" numFmtId="0" xfId="0" applyBorder="1" applyFont="1"/>
    <xf borderId="1" fillId="2" fontId="6" numFmtId="169" xfId="0" applyBorder="1" applyFont="1" applyNumberFormat="1"/>
    <xf borderId="28" fillId="2" fontId="6" numFmtId="169" xfId="0" applyBorder="1" applyFont="1" applyNumberFormat="1"/>
    <xf borderId="31" fillId="0" fontId="10" numFmtId="0" xfId="0" applyBorder="1" applyFont="1"/>
    <xf borderId="32" fillId="3" fontId="6" numFmtId="170" xfId="0" applyBorder="1" applyFill="1" applyFont="1" applyNumberFormat="1"/>
    <xf borderId="33" fillId="0" fontId="10" numFmtId="0" xfId="0" applyBorder="1" applyFont="1"/>
    <xf borderId="34" fillId="0" fontId="10" numFmtId="0" xfId="0" applyBorder="1" applyFont="1"/>
    <xf borderId="35" fillId="0" fontId="10" numFmtId="0" xfId="0" applyBorder="1" applyFont="1"/>
    <xf borderId="36" fillId="0" fontId="10" numFmtId="0" xfId="0" applyBorder="1" applyFont="1"/>
    <xf borderId="37" fillId="0" fontId="10" numFmtId="0" xfId="0" applyBorder="1" applyFont="1"/>
    <xf borderId="13" fillId="2" fontId="4" numFmtId="167" xfId="0" applyBorder="1" applyFont="1" applyNumberFormat="1"/>
    <xf borderId="1" fillId="2" fontId="4" numFmtId="169" xfId="0" applyBorder="1" applyFont="1" applyNumberFormat="1"/>
    <xf borderId="28" fillId="2" fontId="4" numFmtId="169" xfId="0" applyAlignment="1" applyBorder="1" applyFont="1" applyNumberFormat="1">
      <alignment horizontal="right"/>
    </xf>
    <xf borderId="29" fillId="2" fontId="6" numFmtId="0" xfId="0" applyAlignment="1" applyBorder="1" applyFont="1">
      <alignment horizontal="left" shrinkToFit="0" wrapText="1"/>
    </xf>
    <xf borderId="16" fillId="0" fontId="3" numFmtId="0" xfId="0" applyAlignment="1" applyBorder="1" applyFont="1">
      <alignment horizontal="center"/>
    </xf>
    <xf borderId="38" fillId="0" fontId="3" numFmtId="0" xfId="0" applyBorder="1" applyFont="1"/>
    <xf borderId="32" fillId="3" fontId="6" numFmtId="0" xfId="0" applyBorder="1" applyFont="1"/>
    <xf borderId="39" fillId="0" fontId="10" numFmtId="0" xfId="0" applyBorder="1" applyFont="1"/>
    <xf borderId="27" fillId="2" fontId="3" numFmtId="0" xfId="0" applyBorder="1" applyFont="1"/>
    <xf borderId="28" fillId="2" fontId="3" numFmtId="0" xfId="0" applyAlignment="1" applyBorder="1" applyFont="1">
      <alignment horizontal="right"/>
    </xf>
    <xf borderId="28" fillId="2" fontId="4" numFmtId="169" xfId="0" applyBorder="1" applyFont="1" applyNumberFormat="1"/>
    <xf borderId="1" fillId="2" fontId="18" numFmtId="0" xfId="0" applyBorder="1" applyFont="1"/>
    <xf borderId="1" fillId="2" fontId="19" numFmtId="165" xfId="0" applyBorder="1" applyFont="1" applyNumberFormat="1"/>
    <xf borderId="1" fillId="2" fontId="20" numFmtId="0" xfId="0" applyBorder="1" applyFont="1"/>
    <xf borderId="1" fillId="2" fontId="20" numFmtId="167" xfId="0" applyBorder="1" applyFont="1" applyNumberFormat="1"/>
    <xf borderId="32" fillId="2" fontId="3" numFmtId="165" xfId="0" applyBorder="1" applyFont="1" applyNumberFormat="1"/>
    <xf borderId="1" fillId="2" fontId="2" numFmtId="165" xfId="0" applyBorder="1" applyFont="1" applyNumberFormat="1"/>
    <xf borderId="1" fillId="2" fontId="19" numFmtId="0" xfId="0" applyAlignment="1" applyBorder="1" applyFont="1">
      <alignment horizontal="center"/>
    </xf>
    <xf borderId="1" fillId="2" fontId="21" numFmtId="0" xfId="0" applyBorder="1" applyFont="1"/>
    <xf borderId="29" fillId="2" fontId="6" numFmtId="0" xfId="0" applyAlignment="1" applyBorder="1" applyFont="1">
      <alignment horizontal="left" shrinkToFit="0" vertical="center" wrapText="1"/>
    </xf>
    <xf borderId="1" fillId="2" fontId="21" numFmtId="0" xfId="0" applyAlignment="1" applyBorder="1" applyFont="1">
      <alignment shrinkToFit="0" vertical="top" wrapText="1"/>
    </xf>
    <xf borderId="40" fillId="0" fontId="10" numFmtId="0" xfId="0" applyBorder="1" applyFont="1"/>
    <xf borderId="41" fillId="0" fontId="10" numFmtId="0" xfId="0" applyBorder="1" applyFont="1"/>
    <xf borderId="42" fillId="0" fontId="20" numFmtId="168" xfId="0" applyBorder="1" applyFont="1" applyNumberFormat="1"/>
    <xf borderId="2" fillId="2" fontId="20" numFmtId="167" xfId="0" applyBorder="1" applyFont="1" applyNumberFormat="1"/>
    <xf borderId="1" fillId="2" fontId="2" numFmtId="0" xfId="0" applyAlignment="1" applyBorder="1" applyFont="1">
      <alignment horizontal="center"/>
    </xf>
    <xf borderId="27" fillId="2" fontId="22" numFmtId="0" xfId="0" applyBorder="1" applyFont="1"/>
    <xf borderId="43" fillId="0" fontId="10" numFmtId="0" xfId="0" applyBorder="1" applyFont="1"/>
    <xf borderId="44" fillId="0" fontId="10" numFmtId="0" xfId="0" applyBorder="1" applyFont="1"/>
    <xf borderId="1" fillId="2" fontId="2" numFmtId="168" xfId="0" applyBorder="1" applyFont="1" applyNumberFormat="1"/>
    <xf borderId="27" fillId="2" fontId="6" numFmtId="0" xfId="0" applyAlignment="1" applyBorder="1" applyFont="1">
      <alignment shrinkToFit="0" wrapText="1"/>
    </xf>
    <xf borderId="1" fillId="2" fontId="6" numFmtId="0" xfId="0" applyAlignment="1" applyBorder="1" applyFont="1">
      <alignment shrinkToFit="0" wrapText="1"/>
    </xf>
    <xf borderId="28" fillId="2" fontId="6" numFmtId="0" xfId="0" applyAlignment="1" applyBorder="1" applyFont="1">
      <alignment shrinkToFit="0" wrapText="1"/>
    </xf>
    <xf borderId="2" fillId="0" fontId="20" numFmtId="167" xfId="0" applyBorder="1" applyFont="1" applyNumberFormat="1"/>
    <xf borderId="38" fillId="0" fontId="3" numFmtId="0" xfId="0" applyAlignment="1" applyBorder="1" applyFont="1">
      <alignment horizontal="center"/>
    </xf>
    <xf borderId="1" fillId="2" fontId="22" numFmtId="0" xfId="0" applyAlignment="1" applyBorder="1" applyFont="1">
      <alignment shrinkToFit="0" wrapText="1"/>
    </xf>
    <xf borderId="45" fillId="2" fontId="22" numFmtId="0" xfId="0" applyAlignment="1" applyBorder="1" applyFont="1">
      <alignment horizontal="center" shrinkToFit="0" wrapText="1"/>
    </xf>
    <xf borderId="27" fillId="2" fontId="22" numFmtId="0" xfId="0" applyAlignment="1" applyBorder="1" applyFont="1">
      <alignment shrinkToFit="0" wrapText="1"/>
    </xf>
    <xf borderId="46" fillId="0" fontId="10" numFmtId="0" xfId="0" applyBorder="1" applyFont="1"/>
    <xf borderId="27" fillId="2" fontId="4" numFmtId="0" xfId="0" applyBorder="1" applyFont="1"/>
    <xf borderId="1" fillId="2" fontId="4" numFmtId="0" xfId="0" applyBorder="1" applyFont="1"/>
    <xf borderId="15" fillId="2" fontId="4" numFmtId="167" xfId="0" applyBorder="1" applyFont="1" applyNumberFormat="1"/>
    <xf borderId="47" fillId="2" fontId="3" numFmtId="0" xfId="0" applyBorder="1" applyFont="1"/>
    <xf borderId="48" fillId="2" fontId="6" numFmtId="0" xfId="0" applyBorder="1" applyFont="1"/>
    <xf borderId="49" fillId="2" fontId="6" numFmtId="0" xfId="0" applyBorder="1" applyFont="1"/>
    <xf borderId="47" fillId="2" fontId="6" numFmtId="0" xfId="0" applyBorder="1" applyFont="1"/>
    <xf borderId="1" fillId="2" fontId="19" numFmtId="0" xfId="0" applyBorder="1" applyFont="1"/>
    <xf borderId="14" fillId="2" fontId="19" numFmtId="167" xfId="0" applyBorder="1" applyFont="1" applyNumberFormat="1"/>
    <xf borderId="1" fillId="2" fontId="23" numFmtId="167" xfId="0" applyBorder="1" applyFont="1" applyNumberFormat="1"/>
    <xf borderId="1" fillId="2" fontId="21" numFmtId="0" xfId="0" applyAlignment="1" applyBorder="1" applyFont="1">
      <alignment horizontal="left" shrinkToFit="0" vertical="top" wrapText="1"/>
    </xf>
    <xf borderId="2" fillId="2" fontId="19" numFmtId="167" xfId="0" applyBorder="1" applyFont="1" applyNumberFormat="1"/>
    <xf borderId="1" fillId="2" fontId="20" numFmtId="0" xfId="0" applyAlignment="1" applyBorder="1" applyFont="1">
      <alignment shrinkToFit="0" vertical="top" wrapText="1"/>
    </xf>
    <xf borderId="1" fillId="2" fontId="19" numFmtId="167" xfId="0" applyBorder="1" applyFont="1" applyNumberFormat="1"/>
    <xf borderId="15" fillId="2" fontId="19" numFmtId="167" xfId="0" applyBorder="1" applyFont="1" applyNumberFormat="1"/>
    <xf borderId="13" fillId="2" fontId="19" numFmtId="167" xfId="0" applyBorder="1" applyFont="1" applyNumberFormat="1"/>
    <xf borderId="2" fillId="0" fontId="20" numFmtId="168" xfId="0" applyBorder="1" applyFont="1" applyNumberFormat="1"/>
    <xf borderId="1" fillId="2" fontId="2" numFmtId="166" xfId="0" applyBorder="1" applyFont="1" applyNumberFormat="1"/>
    <xf borderId="1" fillId="2" fontId="20" numFmtId="0" xfId="0" applyAlignment="1" applyBorder="1" applyFont="1">
      <alignment horizontal="left"/>
    </xf>
    <xf borderId="1" fillId="2" fontId="20" numFmtId="0" xfId="0" applyAlignment="1" applyBorder="1" applyFont="1">
      <alignment horizontal="left" shrinkToFit="0" vertical="top" wrapText="1"/>
    </xf>
    <xf borderId="14" fillId="2" fontId="20" numFmtId="167" xfId="0" applyBorder="1" applyFont="1" applyNumberFormat="1"/>
    <xf borderId="13" fillId="2" fontId="20" numFmtId="167" xfId="0" applyBorder="1" applyFont="1" applyNumberFormat="1"/>
    <xf borderId="50" fillId="2" fontId="20" numFmtId="167" xfId="0" applyBorder="1" applyFont="1" applyNumberFormat="1"/>
    <xf borderId="1" fillId="2" fontId="19" numFmtId="165" xfId="0" applyAlignment="1" applyBorder="1" applyFont="1" applyNumberFormat="1">
      <alignment horizontal="right"/>
    </xf>
    <xf borderId="0" fillId="0" fontId="6" numFmtId="0" xfId="0" applyFont="1"/>
    <xf borderId="0" fillId="0" fontId="24" numFmtId="0" xfId="0" applyFont="1"/>
    <xf borderId="0" fillId="0" fontId="25" numFmtId="0" xfId="0" applyAlignment="1" applyFont="1">
      <alignment vertical="top"/>
    </xf>
    <xf borderId="0" fillId="0" fontId="6" numFmtId="0" xfId="0" applyAlignment="1" applyFont="1">
      <alignment vertical="top"/>
    </xf>
    <xf borderId="1" fillId="4" fontId="26" numFmtId="0" xfId="0" applyAlignment="1" applyBorder="1" applyFill="1" applyFont="1">
      <alignment horizontal="left"/>
    </xf>
    <xf borderId="0" fillId="0" fontId="26" numFmtId="0" xfId="0" applyAlignment="1" applyFont="1">
      <alignment horizontal="left"/>
    </xf>
    <xf borderId="0" fillId="0" fontId="27" numFmtId="0" xfId="0" applyAlignment="1" applyFont="1">
      <alignment horizontal="center" vertical="center"/>
    </xf>
    <xf borderId="0" fillId="0" fontId="6" numFmtId="0" xfId="0" applyAlignment="1" applyFont="1">
      <alignment horizontal="left"/>
    </xf>
    <xf borderId="0" fillId="0" fontId="6" numFmtId="165" xfId="0" applyFont="1" applyNumberFormat="1"/>
    <xf borderId="1" fillId="2" fontId="2" numFmtId="0" xfId="0" applyAlignment="1" applyBorder="1" applyFont="1">
      <alignment horizontal="left" shrinkToFit="0" vertical="top" wrapText="1"/>
    </xf>
    <xf borderId="15" fillId="2" fontId="20" numFmtId="167" xfId="0" applyBorder="1" applyFont="1" applyNumberFormat="1"/>
    <xf borderId="51" fillId="0" fontId="6"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9525</xdr:colOff>
      <xdr:row>0</xdr:row>
      <xdr:rowOff>28575</xdr:rowOff>
    </xdr:from>
    <xdr:ext cx="514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47625</xdr:colOff>
      <xdr:row>0</xdr:row>
      <xdr:rowOff>19050</xdr:rowOff>
    </xdr:from>
    <xdr:ext cx="704850"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47625</xdr:colOff>
      <xdr:row>0</xdr:row>
      <xdr:rowOff>19050</xdr:rowOff>
    </xdr:from>
    <xdr:ext cx="81915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38100</xdr:colOff>
      <xdr:row>0</xdr:row>
      <xdr:rowOff>38100</xdr:rowOff>
    </xdr:from>
    <xdr:ext cx="790575" cy="6858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0</xdr:row>
      <xdr:rowOff>47625</xdr:rowOff>
    </xdr:from>
    <xdr:ext cx="790575" cy="6858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66675</xdr:colOff>
      <xdr:row>0</xdr:row>
      <xdr:rowOff>38100</xdr:rowOff>
    </xdr:from>
    <xdr:ext cx="838200" cy="7143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47625</xdr:colOff>
      <xdr:row>0</xdr:row>
      <xdr:rowOff>47625</xdr:rowOff>
    </xdr:from>
    <xdr:ext cx="81915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38100</xdr:colOff>
      <xdr:row>0</xdr:row>
      <xdr:rowOff>38100</xdr:rowOff>
    </xdr:from>
    <xdr:ext cx="514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38100</xdr:colOff>
      <xdr:row>0</xdr:row>
      <xdr:rowOff>66675</xdr:rowOff>
    </xdr:from>
    <xdr:ext cx="590550" cy="514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38100</xdr:colOff>
      <xdr:row>0</xdr:row>
      <xdr:rowOff>0</xdr:rowOff>
    </xdr:from>
    <xdr:ext cx="704850" cy="590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0</xdr:row>
      <xdr:rowOff>0</xdr:rowOff>
    </xdr:from>
    <xdr:ext cx="885825"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0</xdr:row>
      <xdr:rowOff>0</xdr:rowOff>
    </xdr:from>
    <xdr:ext cx="781050" cy="6667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0</xdr:row>
      <xdr:rowOff>0</xdr:rowOff>
    </xdr:from>
    <xdr:ext cx="790575" cy="6858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0</xdr:row>
      <xdr:rowOff>0</xdr:rowOff>
    </xdr:from>
    <xdr:ext cx="800100" cy="6858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0</xdr:row>
      <xdr:rowOff>0</xdr:rowOff>
    </xdr:from>
    <xdr:ext cx="781050" cy="6667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47625</xdr:colOff>
      <xdr:row>0</xdr:row>
      <xdr:rowOff>47625</xdr:rowOff>
    </xdr:from>
    <xdr:ext cx="847725" cy="733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4.43" defaultRowHeight="15.0"/>
  <cols>
    <col customWidth="1" min="1" max="1" width="33.71"/>
    <col customWidth="1" min="2" max="13" width="12.29"/>
    <col customWidth="1" min="14" max="14" width="15.14"/>
    <col customWidth="1" min="15" max="26" width="9.14"/>
    <col customWidth="1" min="27" max="27" width="11.71"/>
    <col customWidth="1" min="28" max="28" width="11.14"/>
    <col customWidth="1" min="29" max="29" width="9.14"/>
  </cols>
  <sheetData>
    <row r="1" ht="12.75" customHeight="1">
      <c r="A1" s="4" t="s">
        <v>0</v>
      </c>
      <c r="B1" s="7">
        <v>83.0</v>
      </c>
      <c r="C1" s="9"/>
      <c r="D1" s="9"/>
      <c r="E1" s="9"/>
      <c r="F1" s="9"/>
      <c r="G1" s="9"/>
      <c r="H1" s="9"/>
      <c r="I1" s="9"/>
      <c r="J1" s="9"/>
      <c r="K1" s="9"/>
      <c r="L1" s="9"/>
      <c r="M1" s="9"/>
      <c r="N1" s="9"/>
      <c r="O1" s="9"/>
      <c r="P1" s="9"/>
      <c r="Q1" s="9"/>
      <c r="R1" s="9"/>
      <c r="S1" s="9"/>
      <c r="T1" s="9"/>
      <c r="U1" s="9"/>
      <c r="V1" s="9"/>
      <c r="W1" s="9"/>
      <c r="X1" s="9"/>
      <c r="Y1" s="9"/>
      <c r="Z1" s="9"/>
      <c r="AA1" s="9"/>
      <c r="AB1" s="9"/>
      <c r="AC1" s="9" t="s">
        <v>2</v>
      </c>
    </row>
    <row r="2" ht="12.75" customHeight="1">
      <c r="A2" s="4" t="s">
        <v>3</v>
      </c>
      <c r="B2" s="7"/>
      <c r="C2" s="9"/>
      <c r="D2" s="9"/>
      <c r="E2" s="9"/>
      <c r="F2" s="9"/>
      <c r="G2" s="9"/>
      <c r="H2" s="9"/>
      <c r="I2" s="9"/>
      <c r="J2" s="9"/>
      <c r="K2" s="9"/>
      <c r="L2" s="9"/>
      <c r="M2" s="9"/>
      <c r="N2" s="9"/>
      <c r="O2" s="9"/>
      <c r="P2" s="9"/>
      <c r="Q2" s="9"/>
      <c r="R2" s="9"/>
      <c r="S2" s="9"/>
      <c r="T2" s="9"/>
      <c r="U2" s="9"/>
      <c r="V2" s="9"/>
      <c r="W2" s="9"/>
      <c r="X2" s="9"/>
      <c r="Y2" s="9"/>
      <c r="Z2" s="9"/>
      <c r="AA2" s="9"/>
      <c r="AB2" s="9"/>
      <c r="AC2" s="9"/>
    </row>
    <row r="3" ht="12.75" customHeight="1">
      <c r="A3" s="4" t="s">
        <v>6</v>
      </c>
      <c r="B3" s="14" t="s">
        <v>7</v>
      </c>
      <c r="C3" s="9"/>
      <c r="D3" s="9"/>
      <c r="E3" s="9"/>
      <c r="F3" s="9"/>
      <c r="G3" s="9"/>
      <c r="H3" s="9"/>
      <c r="I3" s="9"/>
      <c r="J3" s="9"/>
      <c r="K3" s="9"/>
      <c r="L3" s="9"/>
      <c r="M3" s="9"/>
      <c r="N3" s="9"/>
      <c r="O3" s="9"/>
      <c r="P3" s="9"/>
      <c r="Q3" s="9"/>
      <c r="R3" s="9"/>
      <c r="S3" s="9"/>
      <c r="T3" s="9"/>
      <c r="U3" s="9"/>
      <c r="V3" s="9"/>
      <c r="W3" s="9"/>
      <c r="X3" s="9"/>
      <c r="Y3" s="9"/>
      <c r="Z3" s="9"/>
      <c r="AA3" s="9"/>
      <c r="AB3" s="9"/>
      <c r="AC3" s="9"/>
    </row>
    <row r="4" ht="12.75" customHeight="1">
      <c r="A4" s="4"/>
      <c r="B4" s="9"/>
      <c r="C4" s="9"/>
      <c r="D4" s="9"/>
      <c r="E4" s="9"/>
      <c r="F4" s="9"/>
      <c r="G4" s="9"/>
      <c r="H4" s="9"/>
      <c r="I4" s="9"/>
      <c r="J4" s="9"/>
      <c r="K4" s="9"/>
      <c r="L4" s="9"/>
      <c r="M4" s="9"/>
      <c r="N4" s="9"/>
      <c r="O4" s="9"/>
      <c r="P4" s="9"/>
      <c r="Q4" s="9"/>
      <c r="R4" s="9"/>
      <c r="S4" s="9"/>
      <c r="T4" s="9"/>
      <c r="U4" s="9"/>
      <c r="V4" s="9"/>
      <c r="W4" s="9"/>
      <c r="X4" s="9"/>
      <c r="Y4" s="9"/>
      <c r="Z4" s="9"/>
      <c r="AA4" s="9"/>
      <c r="AB4" s="9"/>
      <c r="AC4" s="9"/>
    </row>
    <row r="5" ht="12.75" customHeight="1">
      <c r="A5" s="15" t="s">
        <v>2</v>
      </c>
      <c r="B5" s="9"/>
      <c r="C5" s="9"/>
      <c r="D5" s="9"/>
      <c r="E5" s="9"/>
      <c r="F5" s="9"/>
      <c r="G5" s="9"/>
      <c r="H5" s="9"/>
      <c r="I5" s="9"/>
      <c r="J5" s="9"/>
      <c r="K5" s="9"/>
      <c r="L5" s="9"/>
      <c r="M5" s="9"/>
      <c r="N5" s="9"/>
      <c r="O5" s="9"/>
      <c r="P5" s="9"/>
      <c r="Q5" s="9"/>
      <c r="R5" s="9"/>
      <c r="S5" s="9"/>
      <c r="T5" s="9"/>
      <c r="U5" s="9"/>
      <c r="V5" s="9"/>
      <c r="W5" s="9"/>
      <c r="X5" s="9"/>
      <c r="Y5" s="9"/>
      <c r="Z5" s="9"/>
      <c r="AA5" s="9"/>
      <c r="AB5" s="9"/>
      <c r="AC5" s="9"/>
    </row>
    <row r="6" ht="12.75" customHeight="1">
      <c r="A6" s="9"/>
      <c r="B6" s="16">
        <v>43312.0</v>
      </c>
      <c r="C6" s="16">
        <v>43342.0</v>
      </c>
      <c r="D6" s="16">
        <v>43373.0</v>
      </c>
      <c r="E6" s="16">
        <v>43404.0</v>
      </c>
      <c r="F6" s="16">
        <v>43434.0</v>
      </c>
      <c r="G6" s="16">
        <v>43465.0</v>
      </c>
      <c r="H6" s="16">
        <v>43496.0</v>
      </c>
      <c r="I6" s="16">
        <v>43524.0</v>
      </c>
      <c r="J6" s="16">
        <v>43555.0</v>
      </c>
      <c r="K6" s="16">
        <v>43585.0</v>
      </c>
      <c r="L6" s="16">
        <v>43616.0</v>
      </c>
      <c r="M6" s="16">
        <v>43646.0</v>
      </c>
      <c r="N6" s="16" t="s">
        <v>8</v>
      </c>
      <c r="O6" s="9"/>
      <c r="P6" s="9"/>
      <c r="Q6" s="9"/>
      <c r="R6" s="9"/>
      <c r="S6" s="9"/>
      <c r="T6" s="9"/>
      <c r="U6" s="9"/>
      <c r="V6" s="9"/>
      <c r="W6" s="9"/>
      <c r="X6" s="9"/>
      <c r="Y6" s="9"/>
      <c r="Z6" s="9"/>
      <c r="AA6" s="9" t="s">
        <v>9</v>
      </c>
      <c r="AB6" s="17" t="s">
        <v>10</v>
      </c>
      <c r="AC6" s="9"/>
    </row>
    <row r="7" ht="12.75" customHeight="1">
      <c r="A7" s="3" t="s">
        <v>11</v>
      </c>
      <c r="B7" s="19">
        <f>'Membership Revenue'!C7</f>
        <v>1137</v>
      </c>
      <c r="C7" s="19">
        <f>'Membership Revenue'!D7</f>
        <v>2026</v>
      </c>
      <c r="D7" s="19">
        <f>'Membership Revenue'!E7</f>
        <v>23289</v>
      </c>
      <c r="E7" s="19">
        <f>'Membership Revenue'!F7</f>
        <v>7822</v>
      </c>
      <c r="F7" s="19">
        <f>'Membership Revenue'!G7</f>
        <v>3199</v>
      </c>
      <c r="G7" s="19">
        <f>'Membership Revenue'!H7</f>
        <v>1011</v>
      </c>
      <c r="H7" s="19">
        <f>'Membership Revenue'!I7</f>
        <v>2318</v>
      </c>
      <c r="I7" s="19">
        <f>'Membership Revenue'!J7</f>
        <v>3846</v>
      </c>
      <c r="J7" s="19">
        <f>'Membership Revenue'!K7</f>
        <v>23119</v>
      </c>
      <c r="K7" s="19">
        <f>'Membership Revenue'!L7</f>
        <v>6688</v>
      </c>
      <c r="L7" s="19">
        <f>'Membership Revenue'!M7</f>
        <v>2599</v>
      </c>
      <c r="M7" s="19">
        <f>'Membership Revenue'!N7</f>
        <v>2221</v>
      </c>
      <c r="N7" s="19">
        <f t="shared" ref="N7:N13" si="1">SUM(B7:M7)</f>
        <v>79275</v>
      </c>
      <c r="O7" s="9"/>
      <c r="P7" s="9"/>
      <c r="Q7" s="9"/>
      <c r="R7" s="9"/>
      <c r="S7" s="9"/>
      <c r="T7" s="9"/>
      <c r="U7" s="9"/>
      <c r="V7" s="9"/>
      <c r="W7" s="9"/>
      <c r="X7" s="9"/>
      <c r="Y7" s="9"/>
      <c r="Z7" s="9"/>
      <c r="AA7" s="29" t="s">
        <v>14</v>
      </c>
      <c r="AB7" s="9" t="s">
        <v>15</v>
      </c>
      <c r="AC7" s="9"/>
    </row>
    <row r="8" ht="12.75" customHeight="1">
      <c r="A8" s="3" t="s">
        <v>16</v>
      </c>
      <c r="B8" s="19">
        <f>Conferences!C24</f>
        <v>0</v>
      </c>
      <c r="C8" s="19">
        <f>Conferences!D24</f>
        <v>0</v>
      </c>
      <c r="D8" s="19">
        <f>Conferences!E24</f>
        <v>0</v>
      </c>
      <c r="E8" s="19">
        <f>Conferences!F24</f>
        <v>0</v>
      </c>
      <c r="F8" s="19">
        <f>Conferences!G24</f>
        <v>0</v>
      </c>
      <c r="G8" s="19">
        <f>Conferences!H24</f>
        <v>0</v>
      </c>
      <c r="H8" s="19">
        <f>Conferences!I24</f>
        <v>0</v>
      </c>
      <c r="I8" s="19">
        <f>Conferences!J24</f>
        <v>0</v>
      </c>
      <c r="J8" s="19">
        <f>Conferences!K24</f>
        <v>0</v>
      </c>
      <c r="K8" s="19">
        <f>Conferences!L24</f>
        <v>0</v>
      </c>
      <c r="L8" s="19">
        <f>Conferences!M24</f>
        <v>26150</v>
      </c>
      <c r="M8" s="19">
        <f>Conferences!N24</f>
        <v>0</v>
      </c>
      <c r="N8" s="19">
        <f t="shared" si="1"/>
        <v>26150</v>
      </c>
      <c r="O8" s="9"/>
      <c r="P8" s="9"/>
      <c r="Q8" s="9"/>
      <c r="R8" s="9"/>
      <c r="S8" s="9"/>
      <c r="T8" s="9"/>
      <c r="U8" s="9"/>
      <c r="V8" s="9"/>
      <c r="W8" s="9"/>
      <c r="X8" s="9"/>
      <c r="Y8" s="9"/>
      <c r="Z8" s="9"/>
      <c r="AA8" s="9">
        <v>1.0</v>
      </c>
      <c r="AB8" s="9" t="s">
        <v>20</v>
      </c>
      <c r="AC8" s="9"/>
    </row>
    <row r="9" ht="12.75" customHeight="1">
      <c r="A9" s="3" t="s">
        <v>21</v>
      </c>
      <c r="B9" s="19">
        <f>Fundraising!C20</f>
        <v>0</v>
      </c>
      <c r="C9" s="19">
        <f>Fundraising!D20</f>
        <v>0</v>
      </c>
      <c r="D9" s="19">
        <f>Fundraising!E20</f>
        <v>0</v>
      </c>
      <c r="E9" s="19">
        <f>Fundraising!F20</f>
        <v>0</v>
      </c>
      <c r="F9" s="19">
        <f>Fundraising!G20</f>
        <v>0</v>
      </c>
      <c r="G9" s="19">
        <f>Fundraising!H20</f>
        <v>0</v>
      </c>
      <c r="H9" s="19">
        <f>Fundraising!I20</f>
        <v>0</v>
      </c>
      <c r="I9" s="19">
        <f>Fundraising!J20</f>
        <v>0</v>
      </c>
      <c r="J9" s="19">
        <f>Fundraising!K20</f>
        <v>0</v>
      </c>
      <c r="K9" s="19">
        <f>Fundraising!L20</f>
        <v>0</v>
      </c>
      <c r="L9" s="19">
        <f>Fundraising!M20</f>
        <v>0</v>
      </c>
      <c r="M9" s="19">
        <f>Fundraising!N20</f>
        <v>0</v>
      </c>
      <c r="N9" s="19">
        <f t="shared" si="1"/>
        <v>0</v>
      </c>
      <c r="O9" s="9"/>
      <c r="P9" s="9"/>
      <c r="Q9" s="9"/>
      <c r="R9" s="9"/>
      <c r="S9" s="9"/>
      <c r="T9" s="9"/>
      <c r="U9" s="9"/>
      <c r="V9" s="9"/>
      <c r="W9" s="9"/>
      <c r="X9" s="9"/>
      <c r="Y9" s="9"/>
      <c r="Z9" s="9"/>
      <c r="AA9" s="9">
        <v>2.0</v>
      </c>
      <c r="AB9" s="9" t="s">
        <v>25</v>
      </c>
      <c r="AC9" s="9"/>
    </row>
    <row r="10" ht="12.75" customHeight="1">
      <c r="A10" s="3" t="s">
        <v>26</v>
      </c>
      <c r="B10" s="19">
        <f>TLI!C24</f>
        <v>0</v>
      </c>
      <c r="C10" s="19">
        <f>TLI!D24</f>
        <v>0</v>
      </c>
      <c r="D10" s="19">
        <f>TLI!E24</f>
        <v>0</v>
      </c>
      <c r="E10" s="19">
        <f>TLI!F24</f>
        <v>0</v>
      </c>
      <c r="F10" s="19">
        <f>TLI!G24</f>
        <v>0</v>
      </c>
      <c r="G10" s="19">
        <f>TLI!H24</f>
        <v>0</v>
      </c>
      <c r="H10" s="19">
        <f>TLI!I24</f>
        <v>0</v>
      </c>
      <c r="I10" s="19">
        <f>TLI!J24</f>
        <v>0</v>
      </c>
      <c r="J10" s="19">
        <f>TLI!K24</f>
        <v>0</v>
      </c>
      <c r="K10" s="19">
        <f>TLI!L24</f>
        <v>0</v>
      </c>
      <c r="L10" s="19">
        <f>TLI!M24</f>
        <v>0</v>
      </c>
      <c r="M10" s="19">
        <f>TLI!N24</f>
        <v>0</v>
      </c>
      <c r="N10" s="19">
        <f t="shared" si="1"/>
        <v>0</v>
      </c>
      <c r="O10" s="9"/>
      <c r="P10" s="9"/>
      <c r="Q10" s="9"/>
      <c r="R10" s="9"/>
      <c r="S10" s="9"/>
      <c r="T10" s="9"/>
      <c r="U10" s="9"/>
      <c r="V10" s="9"/>
      <c r="W10" s="9"/>
      <c r="X10" s="9"/>
      <c r="Y10" s="9"/>
      <c r="Z10" s="9"/>
      <c r="AA10" s="9">
        <v>3.0</v>
      </c>
      <c r="AB10" s="9" t="s">
        <v>49</v>
      </c>
      <c r="AC10" s="9"/>
    </row>
    <row r="11" ht="12.75" customHeight="1">
      <c r="A11" s="3" t="s">
        <v>50</v>
      </c>
      <c r="B11" s="19">
        <f>'District Store'!C8</f>
        <v>0</v>
      </c>
      <c r="C11" s="19">
        <f>'District Store'!D8</f>
        <v>0</v>
      </c>
      <c r="D11" s="19">
        <f>'District Store'!E8</f>
        <v>0</v>
      </c>
      <c r="E11" s="19">
        <f>'District Store'!F8</f>
        <v>0</v>
      </c>
      <c r="F11" s="19">
        <f>'District Store'!G8</f>
        <v>0</v>
      </c>
      <c r="G11" s="19">
        <f>'District Store'!H8</f>
        <v>0</v>
      </c>
      <c r="H11" s="19">
        <f>'District Store'!I8</f>
        <v>0</v>
      </c>
      <c r="I11" s="19">
        <f>'District Store'!J8</f>
        <v>0</v>
      </c>
      <c r="J11" s="19">
        <f>'District Store'!K8</f>
        <v>0</v>
      </c>
      <c r="K11" s="19">
        <f>'District Store'!L8</f>
        <v>0</v>
      </c>
      <c r="L11" s="19">
        <f>'District Store'!M8</f>
        <v>0</v>
      </c>
      <c r="M11" s="19">
        <f>'District Store'!N8</f>
        <v>0</v>
      </c>
      <c r="N11" s="19">
        <f t="shared" si="1"/>
        <v>0</v>
      </c>
      <c r="O11" s="9"/>
      <c r="P11" s="9"/>
      <c r="Q11" s="9"/>
      <c r="R11" s="9"/>
      <c r="S11" s="9"/>
      <c r="T11" s="9"/>
      <c r="U11" s="9"/>
      <c r="V11" s="9"/>
      <c r="W11" s="9"/>
      <c r="X11" s="9"/>
      <c r="Y11" s="9"/>
      <c r="Z11" s="9"/>
      <c r="AA11" s="9">
        <v>4.0</v>
      </c>
      <c r="AB11" s="9" t="s">
        <v>54</v>
      </c>
      <c r="AC11" s="9"/>
    </row>
    <row r="12" ht="12.75" customHeight="1">
      <c r="A12" s="3" t="s">
        <v>55</v>
      </c>
      <c r="B12" s="19">
        <f>SC!C17</f>
        <v>0</v>
      </c>
      <c r="C12" s="19">
        <f>SC!D17</f>
        <v>0</v>
      </c>
      <c r="D12" s="19">
        <f>SC!E17</f>
        <v>0</v>
      </c>
      <c r="E12" s="19">
        <f>SC!F17</f>
        <v>0</v>
      </c>
      <c r="F12" s="19">
        <f>SC!G17</f>
        <v>0</v>
      </c>
      <c r="G12" s="19">
        <f>SC!H17</f>
        <v>0</v>
      </c>
      <c r="H12" s="19">
        <f>SC!I17</f>
        <v>0</v>
      </c>
      <c r="I12" s="19">
        <f>SC!J17</f>
        <v>0</v>
      </c>
      <c r="J12" s="19">
        <f>SC!K17</f>
        <v>0</v>
      </c>
      <c r="K12" s="19">
        <f>SC!L17</f>
        <v>0</v>
      </c>
      <c r="L12" s="19">
        <f>SC!M17</f>
        <v>0</v>
      </c>
      <c r="M12" s="19">
        <f>SC!N17</f>
        <v>0</v>
      </c>
      <c r="N12" s="19">
        <f t="shared" si="1"/>
        <v>0</v>
      </c>
      <c r="O12" s="9"/>
      <c r="P12" s="9"/>
      <c r="Q12" s="9"/>
      <c r="R12" s="9"/>
      <c r="S12" s="9"/>
      <c r="T12" s="9"/>
      <c r="U12" s="9"/>
      <c r="V12" s="9"/>
      <c r="W12" s="9"/>
      <c r="X12" s="9"/>
      <c r="Y12" s="9"/>
      <c r="Z12" s="9"/>
      <c r="AA12" s="9">
        <v>5.0</v>
      </c>
      <c r="AB12" s="9" t="s">
        <v>59</v>
      </c>
      <c r="AC12" s="9"/>
    </row>
    <row r="13" ht="12.75" customHeight="1">
      <c r="A13" s="3" t="s">
        <v>60</v>
      </c>
      <c r="B13" s="19">
        <f>'Other Revenue'!C18</f>
        <v>1840</v>
      </c>
      <c r="C13" s="19">
        <f>'Other Revenue'!D18</f>
        <v>0</v>
      </c>
      <c r="D13" s="19">
        <f>'Other Revenue'!E18</f>
        <v>0</v>
      </c>
      <c r="E13" s="19">
        <f>'Other Revenue'!F18</f>
        <v>0</v>
      </c>
      <c r="F13" s="19">
        <f>'Other Revenue'!G18</f>
        <v>0</v>
      </c>
      <c r="G13" s="19">
        <f>'Other Revenue'!H18</f>
        <v>0</v>
      </c>
      <c r="H13" s="19">
        <f>'Other Revenue'!I18</f>
        <v>0</v>
      </c>
      <c r="I13" s="19">
        <f>'Other Revenue'!J18</f>
        <v>0</v>
      </c>
      <c r="J13" s="19">
        <f>'Other Revenue'!K18</f>
        <v>0</v>
      </c>
      <c r="K13" s="19">
        <f>'Other Revenue'!L18</f>
        <v>0</v>
      </c>
      <c r="L13" s="19">
        <f>'Other Revenue'!M18</f>
        <v>0</v>
      </c>
      <c r="M13" s="19">
        <f>'Other Revenue'!N18</f>
        <v>0</v>
      </c>
      <c r="N13" s="19">
        <f t="shared" si="1"/>
        <v>1840</v>
      </c>
      <c r="O13" s="9"/>
      <c r="P13" s="9"/>
      <c r="Q13" s="9"/>
      <c r="R13" s="9"/>
      <c r="S13" s="9"/>
      <c r="T13" s="9"/>
      <c r="U13" s="9"/>
      <c r="V13" s="9"/>
      <c r="W13" s="9"/>
      <c r="X13" s="9"/>
      <c r="Y13" s="9"/>
      <c r="Z13" s="9"/>
      <c r="AA13" s="9">
        <v>6.0</v>
      </c>
      <c r="AB13" s="9" t="s">
        <v>64</v>
      </c>
      <c r="AC13" s="9"/>
    </row>
    <row r="14" ht="12.75" customHeight="1">
      <c r="A14" s="51" t="s">
        <v>65</v>
      </c>
      <c r="B14" s="52">
        <f t="shared" ref="B14:N14" si="2">SUM(B7:B13)</f>
        <v>2977</v>
      </c>
      <c r="C14" s="52">
        <f t="shared" si="2"/>
        <v>2026</v>
      </c>
      <c r="D14" s="52">
        <f t="shared" si="2"/>
        <v>23289</v>
      </c>
      <c r="E14" s="52">
        <f t="shared" si="2"/>
        <v>7822</v>
      </c>
      <c r="F14" s="52">
        <f t="shared" si="2"/>
        <v>3199</v>
      </c>
      <c r="G14" s="52">
        <f t="shared" si="2"/>
        <v>1011</v>
      </c>
      <c r="H14" s="52">
        <f t="shared" si="2"/>
        <v>2318</v>
      </c>
      <c r="I14" s="52">
        <f t="shared" si="2"/>
        <v>3846</v>
      </c>
      <c r="J14" s="52">
        <f t="shared" si="2"/>
        <v>23119</v>
      </c>
      <c r="K14" s="52">
        <f t="shared" si="2"/>
        <v>6688</v>
      </c>
      <c r="L14" s="52">
        <f t="shared" si="2"/>
        <v>28749</v>
      </c>
      <c r="M14" s="52">
        <f t="shared" si="2"/>
        <v>2221</v>
      </c>
      <c r="N14" s="52">
        <f t="shared" si="2"/>
        <v>107265</v>
      </c>
      <c r="O14" s="9"/>
      <c r="P14" s="9"/>
      <c r="Q14" s="9"/>
      <c r="R14" s="9"/>
      <c r="S14" s="9"/>
      <c r="T14" s="9"/>
      <c r="U14" s="9"/>
      <c r="V14" s="9"/>
      <c r="W14" s="9"/>
      <c r="X14" s="9"/>
      <c r="Y14" s="9"/>
      <c r="Z14" s="9"/>
      <c r="AA14" s="9">
        <v>7.0</v>
      </c>
      <c r="AB14" s="9" t="s">
        <v>67</v>
      </c>
      <c r="AC14" s="9"/>
    </row>
    <row r="15" ht="12.75" customHeight="1">
      <c r="A15" s="3"/>
      <c r="B15" s="19"/>
      <c r="C15" s="19"/>
      <c r="D15" s="19"/>
      <c r="E15" s="19"/>
      <c r="F15" s="19"/>
      <c r="G15" s="19"/>
      <c r="H15" s="19"/>
      <c r="I15" s="19"/>
      <c r="J15" s="19"/>
      <c r="K15" s="19"/>
      <c r="L15" s="19"/>
      <c r="M15" s="19"/>
      <c r="N15" s="19"/>
      <c r="O15" s="9"/>
      <c r="P15" s="9"/>
      <c r="Q15" s="9"/>
      <c r="R15" s="9"/>
      <c r="S15" s="9"/>
      <c r="T15" s="9"/>
      <c r="U15" s="9"/>
      <c r="V15" s="9"/>
      <c r="W15" s="9"/>
      <c r="X15" s="9"/>
      <c r="Y15" s="9"/>
      <c r="Z15" s="9"/>
      <c r="AA15" s="9">
        <v>8.0</v>
      </c>
      <c r="AB15" s="9" t="s">
        <v>68</v>
      </c>
      <c r="AC15" s="9"/>
    </row>
    <row r="16" ht="12.75" customHeight="1">
      <c r="A16" s="3" t="s">
        <v>69</v>
      </c>
      <c r="B16" s="19">
        <f>Conferences!C48</f>
        <v>0</v>
      </c>
      <c r="C16" s="19">
        <f>Conferences!D48</f>
        <v>0</v>
      </c>
      <c r="D16" s="19">
        <f>Conferences!E48</f>
        <v>0</v>
      </c>
      <c r="E16" s="19">
        <f>Conferences!F48</f>
        <v>0</v>
      </c>
      <c r="F16" s="19">
        <f>Conferences!G48</f>
        <v>0</v>
      </c>
      <c r="G16" s="19">
        <f>Conferences!H48</f>
        <v>0</v>
      </c>
      <c r="H16" s="19">
        <f>Conferences!I48</f>
        <v>0</v>
      </c>
      <c r="I16" s="19">
        <f>Conferences!J48</f>
        <v>0</v>
      </c>
      <c r="J16" s="19">
        <f>Conferences!K48</f>
        <v>0</v>
      </c>
      <c r="K16" s="19">
        <f>Conferences!L48</f>
        <v>0</v>
      </c>
      <c r="L16" s="19">
        <f>Conferences!M48</f>
        <v>24840</v>
      </c>
      <c r="M16" s="19">
        <f>Conferences!N48</f>
        <v>0</v>
      </c>
      <c r="N16" s="19">
        <f t="shared" ref="N16:N26" si="3">SUM(B16:M16)</f>
        <v>24840</v>
      </c>
      <c r="O16" s="9"/>
      <c r="P16" s="9"/>
      <c r="Q16" s="9"/>
      <c r="R16" s="9"/>
      <c r="S16" s="9"/>
      <c r="T16" s="9"/>
      <c r="U16" s="9"/>
      <c r="V16" s="9"/>
      <c r="W16" s="9"/>
      <c r="X16" s="9"/>
      <c r="Y16" s="9"/>
      <c r="Z16" s="9"/>
      <c r="AA16" s="9">
        <v>9.0</v>
      </c>
      <c r="AB16" s="9" t="s">
        <v>73</v>
      </c>
      <c r="AC16" s="9"/>
    </row>
    <row r="17" ht="12.75" customHeight="1">
      <c r="A17" s="3" t="s">
        <v>74</v>
      </c>
      <c r="B17" s="19">
        <f>Fundraising!C37</f>
        <v>0</v>
      </c>
      <c r="C17" s="19">
        <f>Fundraising!D37</f>
        <v>0</v>
      </c>
      <c r="D17" s="19">
        <f>Fundraising!E37</f>
        <v>0</v>
      </c>
      <c r="E17" s="19">
        <f>Fundraising!F37</f>
        <v>0</v>
      </c>
      <c r="F17" s="19">
        <f>Fundraising!G37</f>
        <v>0</v>
      </c>
      <c r="G17" s="19">
        <f>Fundraising!H37</f>
        <v>0</v>
      </c>
      <c r="H17" s="19">
        <f>Fundraising!I37</f>
        <v>0</v>
      </c>
      <c r="I17" s="19">
        <f>Fundraising!J37</f>
        <v>0</v>
      </c>
      <c r="J17" s="19">
        <f>Fundraising!K37</f>
        <v>0</v>
      </c>
      <c r="K17" s="19">
        <f>Fundraising!L37</f>
        <v>0</v>
      </c>
      <c r="L17" s="19">
        <f>Fundraising!M37</f>
        <v>0</v>
      </c>
      <c r="M17" s="19">
        <f>Fundraising!N37</f>
        <v>0</v>
      </c>
      <c r="N17" s="19">
        <f t="shared" si="3"/>
        <v>0</v>
      </c>
      <c r="O17" s="9"/>
      <c r="P17" s="9"/>
      <c r="Q17" s="9"/>
      <c r="R17" s="9"/>
      <c r="S17" s="9"/>
      <c r="T17" s="9"/>
      <c r="U17" s="9"/>
      <c r="V17" s="9"/>
      <c r="W17" s="9"/>
      <c r="X17" s="9"/>
      <c r="Y17" s="9"/>
      <c r="Z17" s="9"/>
      <c r="AA17" s="9">
        <v>10.0</v>
      </c>
      <c r="AB17" s="9" t="s">
        <v>78</v>
      </c>
      <c r="AC17" s="9"/>
    </row>
    <row r="18" ht="12.75" customHeight="1">
      <c r="A18" s="3" t="s">
        <v>79</v>
      </c>
      <c r="B18" s="19">
        <f>TLI!C42</f>
        <v>0</v>
      </c>
      <c r="C18" s="19">
        <f>TLI!D42</f>
        <v>0</v>
      </c>
      <c r="D18" s="19">
        <f>TLI!E42</f>
        <v>0</v>
      </c>
      <c r="E18" s="19">
        <f>TLI!F42</f>
        <v>0</v>
      </c>
      <c r="F18" s="19">
        <f>TLI!G42</f>
        <v>0</v>
      </c>
      <c r="G18" s="19">
        <f>TLI!H42</f>
        <v>450</v>
      </c>
      <c r="H18" s="19">
        <f>TLI!I42</f>
        <v>0</v>
      </c>
      <c r="I18" s="19">
        <f>TLI!J42</f>
        <v>0</v>
      </c>
      <c r="J18" s="19">
        <f>TLI!K42</f>
        <v>0</v>
      </c>
      <c r="K18" s="19">
        <f>TLI!L42</f>
        <v>0</v>
      </c>
      <c r="L18" s="19">
        <f>TLI!M42</f>
        <v>0</v>
      </c>
      <c r="M18" s="19">
        <f>TLI!N42</f>
        <v>2350</v>
      </c>
      <c r="N18" s="19">
        <f t="shared" si="3"/>
        <v>2800</v>
      </c>
      <c r="O18" s="9"/>
      <c r="P18" s="9"/>
      <c r="Q18" s="9"/>
      <c r="R18" s="9"/>
      <c r="S18" s="9"/>
      <c r="T18" s="9"/>
      <c r="U18" s="9"/>
      <c r="V18" s="9"/>
      <c r="W18" s="9"/>
      <c r="X18" s="9"/>
      <c r="Y18" s="9"/>
      <c r="Z18" s="9"/>
      <c r="AA18" s="9">
        <v>11.0</v>
      </c>
      <c r="AB18" s="9" t="s">
        <v>82</v>
      </c>
      <c r="AC18" s="9"/>
    </row>
    <row r="19" ht="12.75" customHeight="1">
      <c r="A19" s="3" t="s">
        <v>83</v>
      </c>
      <c r="B19" s="19">
        <f>'District Store'!C10</f>
        <v>0</v>
      </c>
      <c r="C19" s="19">
        <f>'District Store'!D10</f>
        <v>0</v>
      </c>
      <c r="D19" s="19">
        <f>'District Store'!E10</f>
        <v>0</v>
      </c>
      <c r="E19" s="19">
        <f>'District Store'!F10</f>
        <v>0</v>
      </c>
      <c r="F19" s="19">
        <f>'District Store'!G10</f>
        <v>0</v>
      </c>
      <c r="G19" s="19">
        <f>'District Store'!H10</f>
        <v>0</v>
      </c>
      <c r="H19" s="19">
        <f>'District Store'!I10</f>
        <v>0</v>
      </c>
      <c r="I19" s="19">
        <f>'District Store'!J10</f>
        <v>0</v>
      </c>
      <c r="J19" s="19">
        <f>'District Store'!K10</f>
        <v>0</v>
      </c>
      <c r="K19" s="19">
        <f>'District Store'!L10</f>
        <v>0</v>
      </c>
      <c r="L19" s="19">
        <f>'District Store'!M10</f>
        <v>0</v>
      </c>
      <c r="M19" s="19">
        <f>'District Store'!N10</f>
        <v>0</v>
      </c>
      <c r="N19" s="19">
        <f t="shared" si="3"/>
        <v>0</v>
      </c>
      <c r="O19" s="9"/>
      <c r="P19" s="9"/>
      <c r="Q19" s="9"/>
      <c r="R19" s="9"/>
      <c r="S19" s="9"/>
      <c r="T19" s="9"/>
      <c r="U19" s="9"/>
      <c r="V19" s="9"/>
      <c r="W19" s="9"/>
      <c r="X19" s="9"/>
      <c r="Y19" s="9"/>
      <c r="Z19" s="9"/>
      <c r="AA19" s="9">
        <v>12.0</v>
      </c>
      <c r="AB19" s="9" t="s">
        <v>87</v>
      </c>
      <c r="AC19" s="9"/>
    </row>
    <row r="20" ht="12.75" customHeight="1">
      <c r="A20" s="3" t="s">
        <v>88</v>
      </c>
      <c r="B20" s="19">
        <f>Marketing!C78</f>
        <v>820</v>
      </c>
      <c r="C20" s="19">
        <f>Marketing!D78</f>
        <v>300</v>
      </c>
      <c r="D20" s="19">
        <f>Marketing!E78</f>
        <v>1685</v>
      </c>
      <c r="E20" s="19">
        <f>Marketing!F78</f>
        <v>1525</v>
      </c>
      <c r="F20" s="19">
        <f>Marketing!G78</f>
        <v>2450</v>
      </c>
      <c r="G20" s="19">
        <f>Marketing!H78</f>
        <v>1550</v>
      </c>
      <c r="H20" s="19">
        <f>Marketing!I78</f>
        <v>1675</v>
      </c>
      <c r="I20" s="19">
        <f>Marketing!J78</f>
        <v>1775</v>
      </c>
      <c r="J20" s="19">
        <f>Marketing!K78</f>
        <v>1700</v>
      </c>
      <c r="K20" s="19">
        <f>Marketing!L78</f>
        <v>2425</v>
      </c>
      <c r="L20" s="19">
        <f>Marketing!M78</f>
        <v>1825</v>
      </c>
      <c r="M20" s="19">
        <f>Marketing!N78</f>
        <v>9950</v>
      </c>
      <c r="N20" s="19">
        <f t="shared" si="3"/>
        <v>27680</v>
      </c>
      <c r="O20" s="9"/>
      <c r="P20" s="9"/>
      <c r="Q20" s="9"/>
      <c r="R20" s="9"/>
      <c r="S20" s="9"/>
      <c r="T20" s="9"/>
      <c r="U20" s="9"/>
      <c r="V20" s="9"/>
      <c r="W20" s="9"/>
      <c r="X20" s="9"/>
      <c r="Y20" s="9"/>
      <c r="Z20" s="9"/>
      <c r="AA20" s="9">
        <v>13.0</v>
      </c>
      <c r="AB20" s="9" t="s">
        <v>90</v>
      </c>
      <c r="AC20" s="9"/>
    </row>
    <row r="21" ht="12.75" customHeight="1">
      <c r="A21" s="3" t="s">
        <v>91</v>
      </c>
      <c r="B21" s="19">
        <f>CPR!C29</f>
        <v>164</v>
      </c>
      <c r="C21" s="19">
        <f>CPR!D29</f>
        <v>164</v>
      </c>
      <c r="D21" s="19">
        <f>CPR!E29</f>
        <v>164</v>
      </c>
      <c r="E21" s="19">
        <f>CPR!F29</f>
        <v>1071</v>
      </c>
      <c r="F21" s="19">
        <f>CPR!G29</f>
        <v>164</v>
      </c>
      <c r="G21" s="19">
        <f>CPR!H29</f>
        <v>164</v>
      </c>
      <c r="H21" s="19">
        <f>CPR!I29</f>
        <v>289</v>
      </c>
      <c r="I21" s="19">
        <f>CPR!J29</f>
        <v>164</v>
      </c>
      <c r="J21" s="19">
        <f>CPR!K29</f>
        <v>164</v>
      </c>
      <c r="K21" s="19">
        <f>CPR!L29</f>
        <v>164</v>
      </c>
      <c r="L21" s="19">
        <f>CPR!M29</f>
        <v>164</v>
      </c>
      <c r="M21" s="19">
        <f>CPR!N29</f>
        <v>164</v>
      </c>
      <c r="N21" s="19">
        <f t="shared" si="3"/>
        <v>3000</v>
      </c>
      <c r="O21" s="9"/>
      <c r="P21" s="9"/>
      <c r="Q21" s="9"/>
      <c r="R21" s="9"/>
      <c r="S21" s="9"/>
      <c r="T21" s="9"/>
      <c r="U21" s="9"/>
      <c r="V21" s="9"/>
      <c r="W21" s="9"/>
      <c r="X21" s="9"/>
      <c r="Y21" s="9"/>
      <c r="Z21" s="9"/>
      <c r="AA21" s="9">
        <v>14.0</v>
      </c>
      <c r="AB21" s="9" t="s">
        <v>92</v>
      </c>
      <c r="AC21" s="9"/>
    </row>
    <row r="22" ht="12.75" customHeight="1">
      <c r="A22" s="3" t="s">
        <v>93</v>
      </c>
      <c r="B22" s="19">
        <f>ET!C71</f>
        <v>630</v>
      </c>
      <c r="C22" s="19">
        <f>ET!D71</f>
        <v>630</v>
      </c>
      <c r="D22" s="19">
        <f>ET!E71</f>
        <v>0</v>
      </c>
      <c r="E22" s="19">
        <f>ET!F71</f>
        <v>1675</v>
      </c>
      <c r="F22" s="19">
        <f>ET!G71</f>
        <v>310</v>
      </c>
      <c r="G22" s="19">
        <f>ET!H71</f>
        <v>0</v>
      </c>
      <c r="H22" s="19">
        <f>ET!I71</f>
        <v>790</v>
      </c>
      <c r="I22" s="19">
        <f>ET!J71</f>
        <v>4565</v>
      </c>
      <c r="J22" s="19">
        <f>ET!K71</f>
        <v>0</v>
      </c>
      <c r="K22" s="19">
        <f>ET!L71</f>
        <v>0</v>
      </c>
      <c r="L22" s="19">
        <f>ET!M71</f>
        <v>0</v>
      </c>
      <c r="M22" s="19">
        <f>ET!N71</f>
        <v>1650</v>
      </c>
      <c r="N22" s="19">
        <f t="shared" si="3"/>
        <v>10250</v>
      </c>
      <c r="O22" s="9"/>
      <c r="P22" s="9"/>
      <c r="Q22" s="9"/>
      <c r="R22" s="9"/>
      <c r="S22" s="9"/>
      <c r="T22" s="9"/>
      <c r="U22" s="9"/>
      <c r="V22" s="9"/>
      <c r="W22" s="9"/>
      <c r="X22" s="9"/>
      <c r="Y22" s="9"/>
      <c r="Z22" s="9"/>
      <c r="AA22" s="9">
        <v>15.0</v>
      </c>
      <c r="AB22" s="9" t="s">
        <v>94</v>
      </c>
      <c r="AC22" s="9"/>
    </row>
    <row r="23" ht="12.75" customHeight="1">
      <c r="A23" s="3" t="s">
        <v>95</v>
      </c>
      <c r="B23" s="19">
        <f>SC!C30</f>
        <v>0</v>
      </c>
      <c r="C23" s="19">
        <f>SC!D30</f>
        <v>0</v>
      </c>
      <c r="D23" s="19">
        <f>SC!E30</f>
        <v>2830</v>
      </c>
      <c r="E23" s="19">
        <f>SC!F30</f>
        <v>1350</v>
      </c>
      <c r="F23" s="19">
        <f>SC!G30</f>
        <v>0</v>
      </c>
      <c r="G23" s="19">
        <f>SC!H30</f>
        <v>0</v>
      </c>
      <c r="H23" s="19">
        <f>SC!I30</f>
        <v>0</v>
      </c>
      <c r="I23" s="19">
        <f>SC!J30</f>
        <v>0</v>
      </c>
      <c r="J23" s="19">
        <f>SC!K30</f>
        <v>3034</v>
      </c>
      <c r="K23" s="19">
        <f>SC!L30</f>
        <v>1350</v>
      </c>
      <c r="L23" s="19">
        <f>SC!M30</f>
        <v>0</v>
      </c>
      <c r="M23" s="19">
        <f>SC!N30</f>
        <v>0</v>
      </c>
      <c r="N23" s="19">
        <f t="shared" si="3"/>
        <v>8564</v>
      </c>
      <c r="O23" s="9"/>
      <c r="P23" s="9"/>
      <c r="Q23" s="9"/>
      <c r="R23" s="9"/>
      <c r="S23" s="9"/>
      <c r="T23" s="9"/>
      <c r="U23" s="9"/>
      <c r="V23" s="9"/>
      <c r="W23" s="9"/>
      <c r="X23" s="9"/>
      <c r="Y23" s="9"/>
      <c r="Z23" s="9"/>
      <c r="AA23" s="9">
        <v>16.0</v>
      </c>
      <c r="AB23" s="9" t="s">
        <v>96</v>
      </c>
      <c r="AC23" s="9"/>
    </row>
    <row r="24" ht="12.75" customHeight="1">
      <c r="A24" s="3" t="s">
        <v>97</v>
      </c>
      <c r="B24" s="19">
        <f>Admin!C37</f>
        <v>245</v>
      </c>
      <c r="C24" s="19">
        <f>Admin!D37</f>
        <v>120</v>
      </c>
      <c r="D24" s="19">
        <f>Admin!E37</f>
        <v>395</v>
      </c>
      <c r="E24" s="19">
        <f>Admin!F37</f>
        <v>120</v>
      </c>
      <c r="F24" s="19">
        <f>Admin!G37</f>
        <v>155</v>
      </c>
      <c r="G24" s="19">
        <f>Admin!H37</f>
        <v>120</v>
      </c>
      <c r="H24" s="19">
        <f>Admin!I37</f>
        <v>155</v>
      </c>
      <c r="I24" s="19">
        <f>Admin!J37</f>
        <v>305</v>
      </c>
      <c r="J24" s="19">
        <f>Admin!K37</f>
        <v>355</v>
      </c>
      <c r="K24" s="19">
        <f>Admin!L37</f>
        <v>380</v>
      </c>
      <c r="L24" s="19">
        <f>Admin!M37</f>
        <v>230</v>
      </c>
      <c r="M24" s="19">
        <f>Admin!N37</f>
        <v>170</v>
      </c>
      <c r="N24" s="19">
        <f t="shared" si="3"/>
        <v>2750</v>
      </c>
      <c r="O24" s="9"/>
      <c r="P24" s="9"/>
      <c r="Q24" s="9"/>
      <c r="R24" s="9"/>
      <c r="S24" s="9"/>
      <c r="T24" s="9"/>
      <c r="U24" s="9"/>
      <c r="V24" s="9"/>
      <c r="W24" s="9"/>
      <c r="X24" s="9"/>
      <c r="Y24" s="9"/>
      <c r="Z24" s="9"/>
      <c r="AA24" s="9">
        <v>17.0</v>
      </c>
      <c r="AB24" s="9" t="s">
        <v>98</v>
      </c>
      <c r="AC24" s="9"/>
    </row>
    <row r="25" ht="12.75" customHeight="1">
      <c r="A25" s="3" t="s">
        <v>99</v>
      </c>
      <c r="B25" s="19">
        <f>Travel!C123</f>
        <v>435</v>
      </c>
      <c r="C25" s="19">
        <f>Travel!D123</f>
        <v>8626</v>
      </c>
      <c r="D25" s="19">
        <f>Travel!E123</f>
        <v>455</v>
      </c>
      <c r="E25" s="19">
        <f>Travel!F123</f>
        <v>485</v>
      </c>
      <c r="F25" s="19">
        <f>Travel!G123</f>
        <v>485</v>
      </c>
      <c r="G25" s="19">
        <f>Travel!H123</f>
        <v>505</v>
      </c>
      <c r="H25" s="19">
        <f>Travel!I123</f>
        <v>2960</v>
      </c>
      <c r="I25" s="19">
        <f>Travel!J123</f>
        <v>485</v>
      </c>
      <c r="J25" s="19">
        <f>Travel!K123</f>
        <v>505</v>
      </c>
      <c r="K25" s="19">
        <f>Travel!L123</f>
        <v>485</v>
      </c>
      <c r="L25" s="19">
        <f>Travel!M123</f>
        <v>3485</v>
      </c>
      <c r="M25" s="19">
        <f>Travel!N123</f>
        <v>505</v>
      </c>
      <c r="N25" s="19">
        <f t="shared" si="3"/>
        <v>19416</v>
      </c>
      <c r="O25" s="9"/>
      <c r="P25" s="9"/>
      <c r="Q25" s="9"/>
      <c r="R25" s="9"/>
      <c r="S25" s="9"/>
      <c r="T25" s="9"/>
      <c r="U25" s="9"/>
      <c r="V25" s="9"/>
      <c r="W25" s="9"/>
      <c r="X25" s="9"/>
      <c r="Y25" s="9"/>
      <c r="Z25" s="9"/>
      <c r="AA25" s="9">
        <v>18.0</v>
      </c>
      <c r="AB25" s="9" t="s">
        <v>100</v>
      </c>
      <c r="AC25" s="9"/>
    </row>
    <row r="26" ht="12.75" customHeight="1">
      <c r="A26" s="3" t="s">
        <v>101</v>
      </c>
      <c r="B26" s="19">
        <f>'Other Expense'!C25</f>
        <v>2330.32</v>
      </c>
      <c r="C26" s="19">
        <f>'Other Expense'!D25</f>
        <v>330.32</v>
      </c>
      <c r="D26" s="19">
        <f>'Other Expense'!E25</f>
        <v>1030.32</v>
      </c>
      <c r="E26" s="19">
        <f>'Other Expense'!F25</f>
        <v>680.32</v>
      </c>
      <c r="F26" s="19">
        <f>'Other Expense'!G25</f>
        <v>330.32</v>
      </c>
      <c r="G26" s="19">
        <f>'Other Expense'!H25</f>
        <v>330.32</v>
      </c>
      <c r="H26" s="19">
        <f>'Other Expense'!I25</f>
        <v>330.32</v>
      </c>
      <c r="I26" s="19">
        <f>'Other Expense'!J25</f>
        <v>330.32</v>
      </c>
      <c r="J26" s="19">
        <f>'Other Expense'!K25</f>
        <v>330.32</v>
      </c>
      <c r="K26" s="19">
        <f>'Other Expense'!L25</f>
        <v>330.32</v>
      </c>
      <c r="L26" s="19">
        <f>'Other Expense'!M25</f>
        <v>330.32</v>
      </c>
      <c r="M26" s="19">
        <f>'Other Expense'!N25</f>
        <v>330.32</v>
      </c>
      <c r="N26" s="19">
        <f t="shared" si="3"/>
        <v>7013.84</v>
      </c>
      <c r="O26" s="9"/>
      <c r="P26" s="9"/>
      <c r="Q26" s="9"/>
      <c r="R26" s="9"/>
      <c r="S26" s="9"/>
      <c r="T26" s="9"/>
      <c r="U26" s="9"/>
      <c r="V26" s="9"/>
      <c r="W26" s="9"/>
      <c r="X26" s="9"/>
      <c r="Y26" s="9"/>
      <c r="Z26" s="9"/>
      <c r="AA26" s="9">
        <v>19.0</v>
      </c>
      <c r="AB26" s="9" t="s">
        <v>102</v>
      </c>
      <c r="AC26" s="9"/>
    </row>
    <row r="27" ht="12.75" customHeight="1">
      <c r="A27" s="9"/>
      <c r="B27" s="52">
        <f t="shared" ref="B27:N27" si="4">SUM(B16:B26)</f>
        <v>4624.32</v>
      </c>
      <c r="C27" s="52">
        <f t="shared" si="4"/>
        <v>10170.32</v>
      </c>
      <c r="D27" s="52">
        <f t="shared" si="4"/>
        <v>6559.32</v>
      </c>
      <c r="E27" s="52">
        <f t="shared" si="4"/>
        <v>6906.32</v>
      </c>
      <c r="F27" s="52">
        <f t="shared" si="4"/>
        <v>3894.32</v>
      </c>
      <c r="G27" s="52">
        <f t="shared" si="4"/>
        <v>3119.32</v>
      </c>
      <c r="H27" s="52">
        <f t="shared" si="4"/>
        <v>6199.32</v>
      </c>
      <c r="I27" s="52">
        <f t="shared" si="4"/>
        <v>7624.32</v>
      </c>
      <c r="J27" s="52">
        <f t="shared" si="4"/>
        <v>6088.32</v>
      </c>
      <c r="K27" s="52">
        <f t="shared" si="4"/>
        <v>5134.32</v>
      </c>
      <c r="L27" s="52">
        <f t="shared" si="4"/>
        <v>30874.32</v>
      </c>
      <c r="M27" s="52">
        <f t="shared" si="4"/>
        <v>15119.32</v>
      </c>
      <c r="N27" s="52">
        <f t="shared" si="4"/>
        <v>106313.84</v>
      </c>
      <c r="O27" s="9"/>
      <c r="P27" s="9"/>
      <c r="Q27" s="9"/>
      <c r="R27" s="9"/>
      <c r="S27" s="9"/>
      <c r="T27" s="9"/>
      <c r="U27" s="9"/>
      <c r="V27" s="9"/>
      <c r="W27" s="9"/>
      <c r="X27" s="9"/>
      <c r="Y27" s="9"/>
      <c r="Z27" s="9"/>
      <c r="AA27" s="9">
        <v>20.0</v>
      </c>
      <c r="AB27" s="9" t="s">
        <v>103</v>
      </c>
      <c r="AC27" s="9"/>
    </row>
    <row r="28" ht="12.75" customHeight="1">
      <c r="A28" s="9"/>
      <c r="B28" s="19"/>
      <c r="C28" s="19"/>
      <c r="D28" s="19"/>
      <c r="E28" s="19"/>
      <c r="F28" s="19"/>
      <c r="G28" s="19"/>
      <c r="H28" s="19"/>
      <c r="I28" s="19"/>
      <c r="J28" s="19"/>
      <c r="K28" s="19"/>
      <c r="L28" s="19"/>
      <c r="M28" s="19"/>
      <c r="N28" s="19"/>
      <c r="O28" s="9"/>
      <c r="P28" s="9"/>
      <c r="Q28" s="9"/>
      <c r="R28" s="9"/>
      <c r="S28" s="9"/>
      <c r="T28" s="9"/>
      <c r="U28" s="9"/>
      <c r="V28" s="9"/>
      <c r="W28" s="9"/>
      <c r="X28" s="9"/>
      <c r="Y28" s="9"/>
      <c r="Z28" s="9"/>
      <c r="AA28" s="9">
        <v>21.0</v>
      </c>
      <c r="AB28" s="9" t="s">
        <v>104</v>
      </c>
      <c r="AC28" s="9"/>
    </row>
    <row r="29" ht="12.75" customHeight="1">
      <c r="A29" s="3" t="s">
        <v>105</v>
      </c>
      <c r="B29" s="54">
        <f t="shared" ref="B29:M29" si="5">B14-B27</f>
        <v>-1647.32</v>
      </c>
      <c r="C29" s="54">
        <f t="shared" si="5"/>
        <v>-8144.32</v>
      </c>
      <c r="D29" s="54">
        <f t="shared" si="5"/>
        <v>16729.68</v>
      </c>
      <c r="E29" s="54">
        <f t="shared" si="5"/>
        <v>915.68</v>
      </c>
      <c r="F29" s="54">
        <f t="shared" si="5"/>
        <v>-695.32</v>
      </c>
      <c r="G29" s="54">
        <f t="shared" si="5"/>
        <v>-2108.32</v>
      </c>
      <c r="H29" s="54">
        <f t="shared" si="5"/>
        <v>-3881.32</v>
      </c>
      <c r="I29" s="54">
        <f t="shared" si="5"/>
        <v>-3778.32</v>
      </c>
      <c r="J29" s="54">
        <f t="shared" si="5"/>
        <v>17030.68</v>
      </c>
      <c r="K29" s="54">
        <f t="shared" si="5"/>
        <v>1553.68</v>
      </c>
      <c r="L29" s="54">
        <f t="shared" si="5"/>
        <v>-2125.32</v>
      </c>
      <c r="M29" s="54">
        <f t="shared" si="5"/>
        <v>-12898.32</v>
      </c>
      <c r="N29" s="54">
        <f>SUM(B29:M29)</f>
        <v>951.16</v>
      </c>
      <c r="O29" s="9"/>
      <c r="P29" s="9"/>
      <c r="Q29" s="9"/>
      <c r="R29" s="9"/>
      <c r="S29" s="9"/>
      <c r="T29" s="9"/>
      <c r="U29" s="9"/>
      <c r="V29" s="9"/>
      <c r="W29" s="9"/>
      <c r="X29" s="9"/>
      <c r="Y29" s="9"/>
      <c r="Z29" s="9"/>
      <c r="AA29" s="9">
        <v>22.0</v>
      </c>
      <c r="AB29" s="9" t="s">
        <v>106</v>
      </c>
      <c r="AC29" s="9"/>
    </row>
    <row r="30" ht="12.7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v>23.0</v>
      </c>
      <c r="AB30" s="9" t="s">
        <v>107</v>
      </c>
      <c r="AC30" s="9"/>
    </row>
    <row r="31" ht="12.75" customHeight="1">
      <c r="A31" s="55" t="s">
        <v>108</v>
      </c>
      <c r="B31" s="56"/>
      <c r="C31" s="57"/>
      <c r="D31" s="9"/>
      <c r="E31" s="58"/>
      <c r="F31" s="59"/>
      <c r="G31" s="59"/>
      <c r="H31" s="59"/>
      <c r="I31" s="60" t="s">
        <v>109</v>
      </c>
      <c r="J31" s="61"/>
      <c r="K31" s="9"/>
      <c r="L31" s="62"/>
      <c r="M31" s="63"/>
      <c r="N31" s="61"/>
      <c r="O31" s="9"/>
      <c r="P31" s="9"/>
      <c r="Q31" s="9"/>
      <c r="R31" s="9"/>
      <c r="S31" s="9"/>
      <c r="T31" s="9"/>
      <c r="U31" s="9"/>
      <c r="V31" s="9"/>
      <c r="W31" s="9"/>
      <c r="X31" s="9"/>
      <c r="Y31" s="9"/>
      <c r="Z31" s="9"/>
      <c r="AA31" s="9">
        <v>24.0</v>
      </c>
      <c r="AB31" s="9"/>
      <c r="AC31" s="9"/>
    </row>
    <row r="32" ht="15.75" customHeight="1">
      <c r="A32" s="64"/>
      <c r="C32" s="65"/>
      <c r="D32" s="9"/>
      <c r="E32" s="66"/>
      <c r="F32" s="9"/>
      <c r="G32" s="9"/>
      <c r="H32" s="67" t="s">
        <v>8</v>
      </c>
      <c r="I32" s="67" t="s">
        <v>52</v>
      </c>
      <c r="J32" s="68" t="s">
        <v>110</v>
      </c>
      <c r="K32" s="9"/>
      <c r="L32" s="69" t="s">
        <v>111</v>
      </c>
      <c r="M32" s="70"/>
      <c r="N32" s="71"/>
      <c r="O32" s="9"/>
      <c r="P32" s="9"/>
      <c r="Q32" s="9"/>
      <c r="R32" s="9"/>
      <c r="S32" s="9"/>
      <c r="T32" s="9"/>
      <c r="U32" s="9"/>
      <c r="V32" s="9"/>
      <c r="W32" s="9"/>
      <c r="X32" s="9"/>
      <c r="Y32" s="9"/>
      <c r="Z32" s="9"/>
      <c r="AA32" s="9">
        <v>25.0</v>
      </c>
      <c r="AB32" s="9"/>
      <c r="AC32" s="9"/>
    </row>
    <row r="33" ht="12.75" customHeight="1">
      <c r="A33" s="64"/>
      <c r="C33" s="65"/>
      <c r="D33" s="9"/>
      <c r="E33" s="66" t="str">
        <f t="shared" ref="E33:E34" si="6">A16</f>
        <v>Conference expense</v>
      </c>
      <c r="F33" s="9"/>
      <c r="G33" s="9"/>
      <c r="H33" s="19">
        <f t="shared" ref="H33:H34" si="7">N16</f>
        <v>24840</v>
      </c>
      <c r="I33" s="72"/>
      <c r="J33" s="73"/>
      <c r="K33" s="9"/>
      <c r="L33" s="64"/>
      <c r="M33" s="74"/>
      <c r="N33" s="71"/>
      <c r="O33" s="9"/>
      <c r="P33" s="9"/>
      <c r="Q33" s="9"/>
      <c r="R33" s="9"/>
      <c r="S33" s="9"/>
      <c r="T33" s="9"/>
      <c r="U33" s="9"/>
      <c r="V33" s="9"/>
      <c r="W33" s="9"/>
      <c r="X33" s="9"/>
      <c r="Y33" s="9"/>
      <c r="Z33" s="9"/>
      <c r="AA33" s="9">
        <v>26.0</v>
      </c>
      <c r="AB33" s="9"/>
      <c r="AC33" s="9"/>
    </row>
    <row r="34" ht="12.75" customHeight="1">
      <c r="A34" s="64"/>
      <c r="C34" s="65"/>
      <c r="D34" s="9"/>
      <c r="E34" s="66" t="str">
        <f t="shared" si="6"/>
        <v>Fundraising expense</v>
      </c>
      <c r="F34" s="9"/>
      <c r="G34" s="9"/>
      <c r="H34" s="19">
        <f t="shared" si="7"/>
        <v>0</v>
      </c>
      <c r="I34" s="72"/>
      <c r="J34" s="73"/>
      <c r="K34" s="9"/>
      <c r="L34" s="64"/>
      <c r="M34" s="74"/>
      <c r="N34" s="75"/>
      <c r="O34" s="9"/>
      <c r="P34" s="9"/>
      <c r="Q34" s="9"/>
      <c r="R34" s="9"/>
      <c r="S34" s="9"/>
      <c r="T34" s="9"/>
      <c r="U34" s="9"/>
      <c r="V34" s="9"/>
      <c r="W34" s="9"/>
      <c r="X34" s="9"/>
      <c r="Y34" s="9"/>
      <c r="Z34" s="9"/>
      <c r="AA34" s="9">
        <v>27.0</v>
      </c>
      <c r="AB34" s="9"/>
      <c r="AC34" s="9"/>
    </row>
    <row r="35" ht="12.75" customHeight="1">
      <c r="A35" s="64"/>
      <c r="C35" s="65"/>
      <c r="D35" s="9"/>
      <c r="E35" s="66" t="str">
        <f t="shared" ref="E35:E36" si="8">A19</f>
        <v>District store expense</v>
      </c>
      <c r="F35" s="9"/>
      <c r="G35" s="9"/>
      <c r="H35" s="19">
        <f t="shared" ref="H35:H36" si="9">N19</f>
        <v>0</v>
      </c>
      <c r="I35" s="72"/>
      <c r="J35" s="73"/>
      <c r="K35" s="9"/>
      <c r="L35" s="76"/>
      <c r="M35" s="77"/>
      <c r="N35" s="71"/>
      <c r="O35" s="9"/>
      <c r="P35" s="9"/>
      <c r="Q35" s="9"/>
      <c r="R35" s="9"/>
      <c r="S35" s="9"/>
      <c r="T35" s="9"/>
      <c r="U35" s="9"/>
      <c r="V35" s="9"/>
      <c r="W35" s="9"/>
      <c r="X35" s="9"/>
      <c r="Y35" s="9"/>
      <c r="Z35" s="9"/>
      <c r="AA35" s="9">
        <v>28.0</v>
      </c>
      <c r="AB35" s="9"/>
      <c r="AC35" s="9"/>
    </row>
    <row r="36" ht="12.75" customHeight="1">
      <c r="A36" s="64"/>
      <c r="C36" s="65"/>
      <c r="D36" s="9"/>
      <c r="E36" s="66" t="str">
        <f t="shared" si="8"/>
        <v>Marketing expense</v>
      </c>
      <c r="F36" s="9"/>
      <c r="G36" s="9"/>
      <c r="H36" s="19">
        <f t="shared" si="9"/>
        <v>27680</v>
      </c>
      <c r="I36" s="72"/>
      <c r="J36" s="73"/>
      <c r="K36" s="9"/>
      <c r="L36" s="66"/>
      <c r="M36" s="9"/>
      <c r="N36" s="71"/>
      <c r="O36" s="9"/>
      <c r="P36" s="9"/>
      <c r="Q36" s="9"/>
      <c r="R36" s="9"/>
      <c r="S36" s="9"/>
      <c r="T36" s="9"/>
      <c r="U36" s="9"/>
      <c r="V36" s="9"/>
      <c r="W36" s="9"/>
      <c r="X36" s="9"/>
      <c r="Y36" s="9"/>
      <c r="Z36" s="9"/>
      <c r="AA36" s="9">
        <v>29.0</v>
      </c>
      <c r="AB36" s="9"/>
      <c r="AC36" s="9"/>
    </row>
    <row r="37" ht="12.75" customHeight="1">
      <c r="A37" s="78"/>
      <c r="B37" s="79"/>
      <c r="C37" s="80"/>
      <c r="D37" s="9"/>
      <c r="E37" s="66"/>
      <c r="F37" s="9"/>
      <c r="G37" s="9"/>
      <c r="H37" s="81">
        <f>SUM(H33:H36)</f>
        <v>52520</v>
      </c>
      <c r="I37" s="82">
        <f>IF(ISNUMBER(H37/$H$52),H37/$H$52,0)</f>
        <v>0.4940090585</v>
      </c>
      <c r="J37" s="83" t="s">
        <v>112</v>
      </c>
      <c r="K37" s="9"/>
      <c r="L37" s="84" t="s">
        <v>113</v>
      </c>
      <c r="M37" s="70"/>
      <c r="N37" s="71"/>
      <c r="O37" s="9"/>
      <c r="P37" s="9"/>
      <c r="Q37" s="9"/>
      <c r="R37" s="9"/>
      <c r="S37" s="9"/>
      <c r="T37" s="9"/>
      <c r="U37" s="9"/>
      <c r="V37" s="9"/>
      <c r="W37" s="9"/>
      <c r="X37" s="9"/>
      <c r="Y37" s="9"/>
      <c r="Z37" s="9"/>
      <c r="AA37" s="9">
        <v>30.0</v>
      </c>
      <c r="AB37" s="9"/>
      <c r="AC37" s="9"/>
    </row>
    <row r="38" ht="12.75" customHeight="1">
      <c r="A38" s="85" t="s">
        <v>114</v>
      </c>
      <c r="B38" s="57"/>
      <c r="C38" s="86"/>
      <c r="D38" s="9"/>
      <c r="E38" s="66"/>
      <c r="F38" s="9"/>
      <c r="G38" s="9"/>
      <c r="H38" s="19"/>
      <c r="I38" s="72"/>
      <c r="J38" s="73"/>
      <c r="K38" s="9"/>
      <c r="L38" s="76"/>
      <c r="M38" s="77"/>
      <c r="N38" s="87">
        <v>19819.0</v>
      </c>
      <c r="O38" s="9"/>
      <c r="P38" s="9"/>
      <c r="Q38" s="9"/>
      <c r="R38" s="9"/>
      <c r="S38" s="9"/>
      <c r="T38" s="9"/>
      <c r="U38" s="9"/>
      <c r="V38" s="9"/>
      <c r="W38" s="9"/>
      <c r="X38" s="9"/>
      <c r="Y38" s="9"/>
      <c r="Z38" s="9"/>
      <c r="AA38" s="9">
        <v>31.0</v>
      </c>
      <c r="AB38" s="9"/>
      <c r="AC38" s="9"/>
    </row>
    <row r="39" ht="12.75" customHeight="1">
      <c r="A39" s="78"/>
      <c r="B39" s="80"/>
      <c r="C39" s="88"/>
      <c r="D39" s="9"/>
      <c r="E39" s="66" t="str">
        <f>A18</f>
        <v>TLI expense</v>
      </c>
      <c r="F39" s="9"/>
      <c r="G39" s="9"/>
      <c r="H39" s="19">
        <f>N18</f>
        <v>2800</v>
      </c>
      <c r="I39" s="72"/>
      <c r="J39" s="73"/>
      <c r="K39" s="9"/>
      <c r="L39" s="66"/>
      <c r="M39" s="9"/>
      <c r="N39" s="71"/>
      <c r="O39" s="9"/>
      <c r="P39" s="9"/>
      <c r="Q39" s="9"/>
      <c r="R39" s="9"/>
      <c r="S39" s="9"/>
      <c r="T39" s="9"/>
      <c r="U39" s="9"/>
      <c r="V39" s="9"/>
      <c r="W39" s="9"/>
      <c r="X39" s="9"/>
      <c r="Y39" s="9"/>
      <c r="Z39" s="9"/>
      <c r="AA39" s="9">
        <v>32.0</v>
      </c>
      <c r="AB39" s="9"/>
      <c r="AC39" s="9"/>
    </row>
    <row r="40" ht="12.75" customHeight="1">
      <c r="A40" s="89" t="s">
        <v>115</v>
      </c>
      <c r="B40" s="9"/>
      <c r="C40" s="90" t="s">
        <v>116</v>
      </c>
      <c r="D40" s="9"/>
      <c r="E40" s="66" t="str">
        <f>A22</f>
        <v>Education &amp; training expense</v>
      </c>
      <c r="F40" s="9"/>
      <c r="G40" s="9"/>
      <c r="H40" s="19">
        <f>N22</f>
        <v>10250</v>
      </c>
      <c r="I40" s="72"/>
      <c r="J40" s="73"/>
      <c r="K40" s="9"/>
      <c r="L40" s="84" t="s">
        <v>117</v>
      </c>
      <c r="M40" s="70"/>
      <c r="N40" s="71"/>
      <c r="O40" s="9"/>
      <c r="P40" s="9"/>
      <c r="Q40" s="9"/>
      <c r="R40" s="9"/>
      <c r="S40" s="9"/>
      <c r="T40" s="9"/>
      <c r="U40" s="9"/>
      <c r="V40" s="9"/>
      <c r="W40" s="9"/>
      <c r="X40" s="9"/>
      <c r="Y40" s="9"/>
      <c r="Z40" s="9"/>
      <c r="AA40" s="9">
        <v>33.0</v>
      </c>
      <c r="AB40" s="9"/>
      <c r="AC40" s="9"/>
    </row>
    <row r="41" ht="12.75" customHeight="1">
      <c r="A41" s="66"/>
      <c r="B41" s="9"/>
      <c r="C41" s="71"/>
      <c r="D41" s="9"/>
      <c r="E41" s="66"/>
      <c r="F41" s="9"/>
      <c r="G41" s="9"/>
      <c r="H41" s="81">
        <f>SUM(H39:H40)</f>
        <v>13050</v>
      </c>
      <c r="I41" s="82">
        <f>IF(ISNUMBER(H41/$H$52),H41/$H$52,0)</f>
        <v>0.1227497756</v>
      </c>
      <c r="J41" s="91">
        <v>0.3</v>
      </c>
      <c r="K41" s="92">
        <f>IF(I41&gt;J41,1,0)</f>
        <v>0</v>
      </c>
      <c r="L41" s="76"/>
      <c r="M41" s="77"/>
      <c r="N41" s="96">
        <f>N29+N34-N38</f>
        <v>-18867.84</v>
      </c>
      <c r="O41" s="3"/>
      <c r="P41" s="9"/>
      <c r="Q41" s="9"/>
      <c r="R41" s="9"/>
      <c r="S41" s="9"/>
      <c r="T41" s="9"/>
      <c r="U41" s="9"/>
      <c r="V41" s="9"/>
      <c r="W41" s="9"/>
      <c r="X41" s="9"/>
      <c r="Y41" s="9"/>
      <c r="Z41" s="9"/>
      <c r="AA41" s="9">
        <v>34.0</v>
      </c>
      <c r="AB41" s="9"/>
      <c r="AC41" s="9"/>
    </row>
    <row r="42" ht="12.75" customHeight="1">
      <c r="A42" s="85"/>
      <c r="B42" s="57"/>
      <c r="C42" s="86"/>
      <c r="D42" s="9"/>
      <c r="E42" s="66"/>
      <c r="F42" s="9"/>
      <c r="G42" s="9"/>
      <c r="H42" s="19"/>
      <c r="I42" s="72"/>
      <c r="J42" s="73"/>
      <c r="K42" s="92"/>
      <c r="L42" s="66"/>
      <c r="M42" s="9"/>
      <c r="N42" s="71"/>
      <c r="O42" s="9"/>
      <c r="P42" s="9"/>
      <c r="Q42" s="9"/>
      <c r="R42" s="9"/>
      <c r="S42" s="9"/>
      <c r="T42" s="9"/>
      <c r="U42" s="9"/>
      <c r="V42" s="9"/>
      <c r="W42" s="9"/>
      <c r="X42" s="9"/>
      <c r="Y42" s="9"/>
      <c r="Z42" s="9"/>
      <c r="AA42" s="9">
        <v>35.0</v>
      </c>
      <c r="AB42" s="9"/>
      <c r="AC42" s="9"/>
    </row>
    <row r="43" ht="13.5" customHeight="1">
      <c r="A43" s="78"/>
      <c r="B43" s="80"/>
      <c r="C43" s="88"/>
      <c r="D43" s="9"/>
      <c r="E43" s="66"/>
      <c r="F43" s="9"/>
      <c r="G43" s="9"/>
      <c r="H43" s="19"/>
      <c r="I43" s="72"/>
      <c r="J43" s="73"/>
      <c r="K43" s="92"/>
      <c r="L43" s="100" t="s">
        <v>120</v>
      </c>
      <c r="M43" s="102"/>
      <c r="N43" s="103"/>
      <c r="O43" s="9"/>
      <c r="P43" s="9"/>
      <c r="Q43" s="9"/>
      <c r="R43" s="9"/>
      <c r="S43" s="9"/>
      <c r="T43" s="9"/>
      <c r="U43" s="9"/>
      <c r="V43" s="9"/>
      <c r="W43" s="9"/>
      <c r="X43" s="9"/>
      <c r="Y43" s="9"/>
      <c r="Z43" s="9"/>
      <c r="AA43" s="9">
        <v>36.0</v>
      </c>
      <c r="AB43" s="9"/>
      <c r="AC43" s="9"/>
    </row>
    <row r="44" ht="12.75" customHeight="1">
      <c r="A44" s="89" t="s">
        <v>122</v>
      </c>
      <c r="B44" s="9"/>
      <c r="C44" s="90" t="s">
        <v>116</v>
      </c>
      <c r="D44" s="9"/>
      <c r="E44" s="66" t="str">
        <f>A21</f>
        <v>Communications &amp; public relations expense</v>
      </c>
      <c r="F44" s="9"/>
      <c r="G44" s="9"/>
      <c r="H44" s="19">
        <f>N21</f>
        <v>3000</v>
      </c>
      <c r="I44" s="72">
        <f t="shared" ref="I44:I48" si="10">IF(ISNUMBER(H44/$H$52),H44/$H$52,0)</f>
        <v>0.02821833921</v>
      </c>
      <c r="J44" s="73">
        <v>0.25</v>
      </c>
      <c r="K44" s="92">
        <f t="shared" ref="K44:K48" si="11">IF(I44&gt;J44,1,0)</f>
        <v>0</v>
      </c>
      <c r="L44" s="64"/>
      <c r="N44" s="65"/>
      <c r="O44" s="9"/>
      <c r="P44" s="9"/>
      <c r="Q44" s="9"/>
      <c r="R44" s="9"/>
      <c r="S44" s="9"/>
      <c r="T44" s="9"/>
      <c r="U44" s="9"/>
      <c r="V44" s="9"/>
      <c r="W44" s="9"/>
      <c r="X44" s="9"/>
      <c r="Y44" s="9"/>
      <c r="Z44" s="9"/>
      <c r="AA44" s="9">
        <v>37.0</v>
      </c>
      <c r="AB44" s="9"/>
      <c r="AC44" s="9"/>
    </row>
    <row r="45" ht="12.75" customHeight="1">
      <c r="A45" s="107"/>
      <c r="B45" s="9"/>
      <c r="C45" s="71"/>
      <c r="D45" s="9"/>
      <c r="E45" s="66" t="str">
        <f t="shared" ref="E45:E48" si="12">A23</f>
        <v>Speech contest expense</v>
      </c>
      <c r="F45" s="9"/>
      <c r="G45" s="9"/>
      <c r="H45" s="19">
        <f t="shared" ref="H45:H48" si="13">N23</f>
        <v>8564</v>
      </c>
      <c r="I45" s="72">
        <f t="shared" si="10"/>
        <v>0.08055395234</v>
      </c>
      <c r="J45" s="73">
        <v>0.1</v>
      </c>
      <c r="K45" s="92">
        <f t="shared" si="11"/>
        <v>0</v>
      </c>
      <c r="L45" s="76"/>
      <c r="M45" s="108"/>
      <c r="N45" s="109"/>
      <c r="O45" s="9"/>
      <c r="P45" s="9"/>
      <c r="Q45" s="9"/>
      <c r="R45" s="9"/>
      <c r="S45" s="9"/>
      <c r="T45" s="9"/>
      <c r="U45" s="9"/>
      <c r="V45" s="9"/>
      <c r="W45" s="9"/>
      <c r="X45" s="9"/>
      <c r="Y45" s="9"/>
      <c r="Z45" s="9"/>
      <c r="AA45" s="9">
        <v>38.0</v>
      </c>
      <c r="AB45" s="9"/>
      <c r="AC45" s="9"/>
    </row>
    <row r="46" ht="12.75" customHeight="1">
      <c r="A46" s="85"/>
      <c r="B46" s="57"/>
      <c r="C46" s="86"/>
      <c r="D46" s="9"/>
      <c r="E46" s="66" t="str">
        <f t="shared" si="12"/>
        <v>Administration expense</v>
      </c>
      <c r="F46" s="9"/>
      <c r="G46" s="9"/>
      <c r="H46" s="19">
        <f t="shared" si="13"/>
        <v>2750</v>
      </c>
      <c r="I46" s="72">
        <f t="shared" si="10"/>
        <v>0.02586681094</v>
      </c>
      <c r="J46" s="73">
        <v>0.2</v>
      </c>
      <c r="K46" s="92">
        <f t="shared" si="11"/>
        <v>0</v>
      </c>
      <c r="L46" s="111"/>
      <c r="M46" s="112"/>
      <c r="N46" s="113"/>
      <c r="O46" s="9"/>
      <c r="P46" s="9"/>
      <c r="Q46" s="9"/>
      <c r="R46" s="9"/>
      <c r="S46" s="9"/>
      <c r="T46" s="9"/>
      <c r="U46" s="9"/>
      <c r="V46" s="9"/>
      <c r="W46" s="9"/>
      <c r="X46" s="9"/>
      <c r="Y46" s="9"/>
      <c r="Z46" s="9"/>
      <c r="AA46" s="9">
        <v>39.0</v>
      </c>
      <c r="AB46" s="9"/>
      <c r="AC46" s="9"/>
    </row>
    <row r="47" ht="13.5" customHeight="1">
      <c r="A47" s="78"/>
      <c r="B47" s="80"/>
      <c r="C47" s="88"/>
      <c r="D47" s="9"/>
      <c r="E47" s="66" t="str">
        <f t="shared" si="12"/>
        <v>Travel expense</v>
      </c>
      <c r="F47" s="9"/>
      <c r="G47" s="9"/>
      <c r="H47" s="19">
        <f t="shared" si="13"/>
        <v>19416</v>
      </c>
      <c r="I47" s="72">
        <f t="shared" si="10"/>
        <v>0.1826290914</v>
      </c>
      <c r="J47" s="73">
        <v>0.3</v>
      </c>
      <c r="K47" s="92">
        <f t="shared" si="11"/>
        <v>0</v>
      </c>
      <c r="L47" s="84" t="s">
        <v>129</v>
      </c>
      <c r="M47" s="102"/>
      <c r="N47" s="103"/>
      <c r="O47" s="9"/>
      <c r="P47" s="9"/>
      <c r="Q47" s="9"/>
      <c r="R47" s="9"/>
      <c r="S47" s="9"/>
      <c r="T47" s="9"/>
      <c r="U47" s="9"/>
      <c r="V47" s="9"/>
      <c r="W47" s="9"/>
      <c r="X47" s="9"/>
      <c r="Y47" s="9"/>
      <c r="Z47" s="9"/>
      <c r="AA47" s="9">
        <v>40.0</v>
      </c>
      <c r="AB47" s="9"/>
      <c r="AC47" s="9"/>
    </row>
    <row r="48" ht="12.75" customHeight="1">
      <c r="A48" s="89" t="s">
        <v>131</v>
      </c>
      <c r="B48" s="9"/>
      <c r="C48" s="90" t="s">
        <v>116</v>
      </c>
      <c r="D48" s="9"/>
      <c r="E48" s="66" t="str">
        <f t="shared" si="12"/>
        <v>Other expense</v>
      </c>
      <c r="F48" s="9"/>
      <c r="G48" s="9"/>
      <c r="H48" s="19">
        <f t="shared" si="13"/>
        <v>7013.84</v>
      </c>
      <c r="I48" s="72">
        <f t="shared" si="10"/>
        <v>0.0659729721</v>
      </c>
      <c r="J48" s="73">
        <v>0.1</v>
      </c>
      <c r="K48" s="92">
        <f t="shared" si="11"/>
        <v>0</v>
      </c>
      <c r="L48" s="64"/>
      <c r="N48" s="65"/>
      <c r="O48" s="9"/>
      <c r="P48" s="9"/>
      <c r="Q48" s="9"/>
      <c r="R48" s="9"/>
      <c r="S48" s="9"/>
      <c r="T48" s="9"/>
      <c r="U48" s="9"/>
      <c r="V48" s="9"/>
      <c r="W48" s="9"/>
      <c r="X48" s="9"/>
      <c r="Y48" s="9"/>
      <c r="Z48" s="9"/>
      <c r="AA48" s="9">
        <v>41.0</v>
      </c>
      <c r="AB48" s="9"/>
      <c r="AC48" s="9"/>
    </row>
    <row r="49" ht="13.5" customHeight="1">
      <c r="A49" s="107"/>
      <c r="B49" s="9"/>
      <c r="C49" s="71"/>
      <c r="D49" s="9"/>
      <c r="E49" s="66"/>
      <c r="F49" s="9"/>
      <c r="G49" s="9"/>
      <c r="H49" s="81">
        <f>SUM(H44:H48)</f>
        <v>40743.84</v>
      </c>
      <c r="I49" s="72"/>
      <c r="J49" s="73"/>
      <c r="K49" s="9"/>
      <c r="L49" s="64"/>
      <c r="N49" s="65"/>
      <c r="O49" s="9"/>
      <c r="P49" s="9"/>
      <c r="Q49" s="9"/>
      <c r="R49" s="9"/>
      <c r="S49" s="9"/>
      <c r="T49" s="9"/>
      <c r="U49" s="9"/>
      <c r="V49" s="9"/>
      <c r="W49" s="9"/>
      <c r="X49" s="9"/>
      <c r="Y49" s="9"/>
      <c r="Z49" s="9"/>
      <c r="AA49" s="9">
        <v>42.0</v>
      </c>
      <c r="AB49" s="9"/>
      <c r="AC49" s="9"/>
    </row>
    <row r="50" ht="13.5" customHeight="1">
      <c r="A50" s="85"/>
      <c r="B50" s="57"/>
      <c r="C50" s="115"/>
      <c r="D50" s="9"/>
      <c r="E50" s="66"/>
      <c r="F50" s="116"/>
      <c r="G50" s="117" t="str">
        <f>IF(SUM(K41:K48)&gt;0,"One of the expense categories is over the policy max. Please review and adjust appropriately.","")</f>
        <v/>
      </c>
      <c r="H50" s="102"/>
      <c r="I50" s="102"/>
      <c r="J50" s="103"/>
      <c r="K50" s="9"/>
      <c r="L50" s="64"/>
      <c r="N50" s="65"/>
      <c r="O50" s="9"/>
      <c r="P50" s="9"/>
      <c r="Q50" s="9"/>
      <c r="R50" s="9"/>
      <c r="S50" s="9"/>
      <c r="T50" s="9"/>
      <c r="U50" s="9"/>
      <c r="V50" s="9"/>
      <c r="W50" s="9"/>
      <c r="X50" s="9"/>
      <c r="Y50" s="9"/>
      <c r="Z50" s="9"/>
      <c r="AA50" s="9">
        <v>43.0</v>
      </c>
      <c r="AB50" s="9"/>
      <c r="AC50" s="9"/>
    </row>
    <row r="51" ht="12.75" customHeight="1">
      <c r="A51" s="78"/>
      <c r="B51" s="80"/>
      <c r="C51" s="88"/>
      <c r="D51" s="9"/>
      <c r="E51" s="118"/>
      <c r="F51" s="116"/>
      <c r="G51" s="119"/>
      <c r="H51" s="108"/>
      <c r="I51" s="108"/>
      <c r="J51" s="109"/>
      <c r="K51" s="9"/>
      <c r="L51" s="76"/>
      <c r="M51" s="108"/>
      <c r="N51" s="109"/>
      <c r="O51" s="9"/>
      <c r="P51" s="9"/>
      <c r="Q51" s="9"/>
      <c r="R51" s="9"/>
      <c r="S51" s="9"/>
      <c r="T51" s="9"/>
      <c r="U51" s="9"/>
      <c r="V51" s="9"/>
      <c r="W51" s="9"/>
      <c r="X51" s="9"/>
      <c r="Y51" s="9"/>
      <c r="Z51" s="9"/>
      <c r="AA51" s="9">
        <v>44.0</v>
      </c>
      <c r="AB51" s="9"/>
      <c r="AC51" s="9"/>
    </row>
    <row r="52" ht="12.75" customHeight="1">
      <c r="A52" s="89" t="s">
        <v>141</v>
      </c>
      <c r="B52" s="9"/>
      <c r="C52" s="90" t="s">
        <v>116</v>
      </c>
      <c r="D52" s="9"/>
      <c r="E52" s="120" t="s">
        <v>142</v>
      </c>
      <c r="F52" s="121"/>
      <c r="G52" s="9"/>
      <c r="H52" s="122">
        <f>SUM(H37,H41,H49)</f>
        <v>106313.84</v>
      </c>
      <c r="I52" s="82">
        <f>IF(ISNUMBER(H52/$H$52),H52/$H$52,0)</f>
        <v>1</v>
      </c>
      <c r="J52" s="71"/>
      <c r="K52" s="9"/>
      <c r="L52" s="66"/>
      <c r="M52" s="9"/>
      <c r="N52" s="71"/>
      <c r="O52" s="9"/>
      <c r="P52" s="9"/>
      <c r="Q52" s="9"/>
      <c r="R52" s="9"/>
      <c r="S52" s="9"/>
      <c r="T52" s="9"/>
      <c r="U52" s="9"/>
      <c r="V52" s="9"/>
      <c r="W52" s="9"/>
      <c r="X52" s="9"/>
      <c r="Y52" s="9"/>
      <c r="Z52" s="9"/>
      <c r="AA52" s="9">
        <v>45.0</v>
      </c>
      <c r="AB52" s="9"/>
      <c r="AC52" s="9"/>
    </row>
    <row r="53" ht="12.75" customHeight="1">
      <c r="A53" s="123"/>
      <c r="B53" s="124"/>
      <c r="C53" s="125"/>
      <c r="D53" s="9"/>
      <c r="E53" s="126"/>
      <c r="F53" s="124"/>
      <c r="G53" s="124"/>
      <c r="H53" s="124"/>
      <c r="I53" s="124"/>
      <c r="J53" s="125"/>
      <c r="K53" s="9"/>
      <c r="L53" s="126"/>
      <c r="M53" s="124"/>
      <c r="N53" s="125"/>
      <c r="O53" s="9"/>
      <c r="P53" s="9"/>
      <c r="Q53" s="9"/>
      <c r="R53" s="9"/>
      <c r="S53" s="9"/>
      <c r="T53" s="9"/>
      <c r="U53" s="9"/>
      <c r="V53" s="9"/>
      <c r="W53" s="9"/>
      <c r="X53" s="9"/>
      <c r="Y53" s="9"/>
      <c r="Z53" s="9"/>
      <c r="AA53" s="9">
        <v>46.0</v>
      </c>
      <c r="AB53" s="9"/>
      <c r="AC53" s="9"/>
    </row>
    <row r="54" ht="12.7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v>47.0</v>
      </c>
      <c r="AB54" s="9"/>
      <c r="AC54" s="9"/>
    </row>
    <row r="55" ht="12.7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v>48.0</v>
      </c>
      <c r="AB55" s="9"/>
      <c r="AC55" s="9"/>
    </row>
    <row r="56" ht="12.7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v>49.0</v>
      </c>
      <c r="AB56" s="9"/>
      <c r="AC56" s="9"/>
    </row>
    <row r="57" ht="12.7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v>50.0</v>
      </c>
      <c r="AB57" s="9"/>
      <c r="AC57" s="9"/>
    </row>
    <row r="58" ht="12.7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v>51.0</v>
      </c>
      <c r="AB58" s="9"/>
      <c r="AC58" s="9"/>
    </row>
    <row r="59" ht="12.7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v>52.0</v>
      </c>
      <c r="AB59" s="9"/>
      <c r="AC59" s="9"/>
    </row>
    <row r="60" ht="12.7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v>53.0</v>
      </c>
      <c r="AB60" s="9"/>
      <c r="AC60" s="9"/>
    </row>
    <row r="61" ht="12.7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v>54.0</v>
      </c>
      <c r="AB61" s="9"/>
      <c r="AC61" s="9"/>
    </row>
    <row r="62" ht="12.7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v>55.0</v>
      </c>
      <c r="AB62" s="9"/>
      <c r="AC62" s="9"/>
    </row>
    <row r="63" ht="12.7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v>56.0</v>
      </c>
      <c r="AB63" s="9"/>
      <c r="AC63" s="9"/>
    </row>
    <row r="64" ht="12.7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v>57.0</v>
      </c>
      <c r="AB64" s="9"/>
      <c r="AC64" s="9"/>
    </row>
    <row r="65" ht="12.7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v>58.0</v>
      </c>
      <c r="AB65" s="9"/>
      <c r="AC65" s="9"/>
    </row>
    <row r="66" ht="12.7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v>59.0</v>
      </c>
      <c r="AB66" s="9"/>
      <c r="AC66" s="9"/>
    </row>
    <row r="67" ht="12.7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v>60.0</v>
      </c>
      <c r="AB67" s="9"/>
      <c r="AC67" s="9"/>
    </row>
    <row r="68" ht="12.7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v>61.0</v>
      </c>
      <c r="AB68" s="9"/>
      <c r="AC68" s="9"/>
    </row>
    <row r="69" ht="12.7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v>62.0</v>
      </c>
      <c r="AB69" s="9"/>
      <c r="AC69" s="9"/>
    </row>
    <row r="70" ht="12.7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v>63.0</v>
      </c>
      <c r="AB70" s="9"/>
      <c r="AC70" s="9"/>
    </row>
    <row r="71" ht="12.7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v>64.0</v>
      </c>
      <c r="AB71" s="9"/>
      <c r="AC71" s="9"/>
    </row>
    <row r="72" ht="12.7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v>65.0</v>
      </c>
      <c r="AB72" s="9"/>
      <c r="AC72" s="9"/>
    </row>
    <row r="73" ht="12.7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v>66.0</v>
      </c>
      <c r="AB73" s="9"/>
      <c r="AC73" s="9"/>
    </row>
    <row r="74" ht="12.7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v>67.0</v>
      </c>
      <c r="AB74" s="9"/>
      <c r="AC74" s="9"/>
    </row>
    <row r="75" ht="12.7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v>68.0</v>
      </c>
      <c r="AB75" s="9"/>
      <c r="AC75" s="9"/>
    </row>
    <row r="76" ht="12.7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v>69.0</v>
      </c>
      <c r="AB76" s="9"/>
      <c r="AC76" s="9"/>
    </row>
    <row r="77" ht="12.7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v>70.0</v>
      </c>
      <c r="AB77" s="9"/>
      <c r="AC77" s="9"/>
    </row>
    <row r="78" ht="12.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v>71.0</v>
      </c>
      <c r="AB78" s="9"/>
      <c r="AC78" s="9"/>
    </row>
    <row r="79" ht="12.7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v>72.0</v>
      </c>
      <c r="AB79" s="9"/>
      <c r="AC79" s="9"/>
    </row>
    <row r="80" ht="12.7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v>73.0</v>
      </c>
      <c r="AB80" s="9"/>
      <c r="AC80" s="9"/>
    </row>
    <row r="81" ht="12.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v>74.0</v>
      </c>
      <c r="AB81" s="9"/>
      <c r="AC81" s="9"/>
    </row>
    <row r="82" ht="12.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v>75.0</v>
      </c>
      <c r="AB82" s="9"/>
      <c r="AC82" s="9"/>
    </row>
    <row r="83" ht="12.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v>76.0</v>
      </c>
      <c r="AB83" s="9"/>
      <c r="AC83" s="9"/>
    </row>
    <row r="84" ht="12.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v>77.0</v>
      </c>
      <c r="AB84" s="9"/>
      <c r="AC84" s="9"/>
    </row>
    <row r="85" ht="12.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v>78.0</v>
      </c>
      <c r="AB85" s="9"/>
      <c r="AC85" s="9"/>
    </row>
    <row r="86" ht="12.7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v>79.0</v>
      </c>
      <c r="AB86" s="9"/>
      <c r="AC86" s="9"/>
    </row>
    <row r="87" ht="12.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v>80.0</v>
      </c>
      <c r="AB87" s="9"/>
      <c r="AC87" s="9"/>
    </row>
    <row r="88" ht="12.7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v>81.0</v>
      </c>
      <c r="AB88" s="9"/>
      <c r="AC88" s="9"/>
    </row>
    <row r="89" ht="12.7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v>82.0</v>
      </c>
      <c r="AB89" s="9"/>
      <c r="AC89" s="9"/>
    </row>
    <row r="90" ht="12.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v>83.0</v>
      </c>
      <c r="AB90" s="9"/>
      <c r="AC90" s="9"/>
    </row>
    <row r="91" ht="12.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v>84.0</v>
      </c>
      <c r="AB91" s="9"/>
      <c r="AC91" s="9"/>
    </row>
    <row r="92" ht="12.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v>85.0</v>
      </c>
      <c r="AB92" s="9"/>
      <c r="AC92" s="9"/>
    </row>
    <row r="93" ht="12.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v>85.0</v>
      </c>
      <c r="AB93" s="9"/>
      <c r="AC93" s="9"/>
    </row>
    <row r="94" ht="12.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v>86.0</v>
      </c>
      <c r="AB94" s="9"/>
      <c r="AC94" s="9"/>
    </row>
    <row r="95" ht="12.7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v>86.0</v>
      </c>
      <c r="AB95" s="9"/>
      <c r="AC95" s="9"/>
    </row>
    <row r="96" ht="12.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v>87.0</v>
      </c>
      <c r="AB96" s="9"/>
      <c r="AC96" s="9"/>
    </row>
    <row r="97" ht="12.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v>88.0</v>
      </c>
      <c r="AB97" s="9"/>
      <c r="AC97" s="9"/>
    </row>
    <row r="98" ht="12.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v>89.0</v>
      </c>
      <c r="AB98" s="9"/>
      <c r="AC98" s="9"/>
    </row>
    <row r="99" ht="12.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v>90.0</v>
      </c>
      <c r="AB99" s="9"/>
      <c r="AC99" s="9"/>
    </row>
    <row r="100" ht="12.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v>91.0</v>
      </c>
      <c r="AB100" s="9"/>
      <c r="AC100" s="9"/>
    </row>
    <row r="101" ht="12.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v>92.0</v>
      </c>
      <c r="AB101" s="9"/>
      <c r="AC101" s="9"/>
    </row>
    <row r="102" ht="12.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v>93.0</v>
      </c>
      <c r="AB102" s="9"/>
      <c r="AC102" s="9"/>
    </row>
    <row r="103" ht="12.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v>94.0</v>
      </c>
      <c r="AB103" s="9"/>
      <c r="AC103" s="9"/>
    </row>
    <row r="104" ht="12.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v>95.0</v>
      </c>
      <c r="AB104" s="9"/>
      <c r="AC104" s="9"/>
    </row>
    <row r="105" ht="12.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v>96.0</v>
      </c>
      <c r="AB105" s="9"/>
      <c r="AC105" s="9"/>
    </row>
    <row r="106" ht="12.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v>97.0</v>
      </c>
      <c r="AB106" s="9"/>
      <c r="AC106" s="9"/>
    </row>
    <row r="107" ht="12.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v>98.0</v>
      </c>
      <c r="AB107" s="9"/>
      <c r="AC107" s="9"/>
    </row>
    <row r="108" ht="12.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v>99.0</v>
      </c>
      <c r="AB108" s="9"/>
      <c r="AC108" s="9"/>
    </row>
    <row r="109" ht="12.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v>100.0</v>
      </c>
      <c r="AB109" s="9"/>
      <c r="AC109" s="9"/>
    </row>
    <row r="110" ht="12.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v>101.0</v>
      </c>
      <c r="AB110" s="9"/>
      <c r="AC110" s="9"/>
    </row>
    <row r="111" ht="12.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v>102.0</v>
      </c>
      <c r="AB111" s="9"/>
      <c r="AC111" s="9"/>
    </row>
    <row r="112" ht="12.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v>103.0</v>
      </c>
      <c r="AB112" s="9"/>
      <c r="AC112" s="9"/>
    </row>
    <row r="113" ht="12.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v>104.0</v>
      </c>
      <c r="AB113" s="9"/>
      <c r="AC113" s="9"/>
    </row>
    <row r="114" ht="12.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v>105.0</v>
      </c>
      <c r="AB114" s="9"/>
      <c r="AC114" s="9"/>
    </row>
    <row r="115" ht="12.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v>106.0</v>
      </c>
      <c r="AB115" s="9"/>
      <c r="AC115" s="9"/>
    </row>
    <row r="116" ht="12.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v>107.0</v>
      </c>
      <c r="AB116" s="9"/>
      <c r="AC116" s="9"/>
    </row>
    <row r="117" ht="12.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v>108.0</v>
      </c>
      <c r="AB117" s="9"/>
      <c r="AC117" s="9"/>
    </row>
    <row r="118" ht="12.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v>109.0</v>
      </c>
      <c r="AB118" s="9"/>
      <c r="AC118" s="9"/>
    </row>
    <row r="119" ht="12.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v>110.0</v>
      </c>
      <c r="AB119" s="9"/>
      <c r="AC119" s="9"/>
    </row>
    <row r="120" ht="12.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v>111.0</v>
      </c>
      <c r="AB120" s="9"/>
      <c r="AC120" s="9"/>
    </row>
    <row r="121" ht="12.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v>112.0</v>
      </c>
      <c r="AB121" s="9"/>
      <c r="AC121" s="9"/>
    </row>
    <row r="122" ht="12.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v>113.0</v>
      </c>
      <c r="AB122" s="9"/>
      <c r="AC122" s="9"/>
    </row>
    <row r="123" ht="12.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v>114.0</v>
      </c>
      <c r="AB123" s="9"/>
      <c r="AC123" s="9"/>
    </row>
    <row r="124" ht="12.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v>115.0</v>
      </c>
      <c r="AB124" s="9"/>
      <c r="AC124" s="9"/>
    </row>
    <row r="125" ht="12.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v>116.0</v>
      </c>
      <c r="AB125" s="9"/>
      <c r="AC125" s="9"/>
    </row>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I31:J31"/>
    <mergeCell ref="L31:N31"/>
    <mergeCell ref="A50:B51"/>
    <mergeCell ref="A31:C37"/>
    <mergeCell ref="C46:C47"/>
    <mergeCell ref="C38:C39"/>
    <mergeCell ref="C42:C43"/>
    <mergeCell ref="A38:B39"/>
    <mergeCell ref="A42:B43"/>
    <mergeCell ref="A46:B47"/>
    <mergeCell ref="C50:C51"/>
    <mergeCell ref="L47:N51"/>
    <mergeCell ref="G50:J51"/>
    <mergeCell ref="L32:M35"/>
    <mergeCell ref="L40:M41"/>
    <mergeCell ref="L43:N45"/>
    <mergeCell ref="L37:M38"/>
  </mergeCells>
  <dataValidations>
    <dataValidation type="list" allowBlank="1" showErrorMessage="1" sqref="B2">
      <formula1>$AB$7:$AB$30</formula1>
    </dataValidation>
    <dataValidation type="list" allowBlank="1" showErrorMessage="1" sqref="B1">
      <formula1>$AA$7:$AA$125</formula1>
    </dataValidation>
  </dataValidations>
  <printOptions/>
  <pageMargins bottom="1.0" footer="0.0" header="0.0" left="0.75" right="0.75" top="1.0"/>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57"/>
    <col customWidth="1" min="16" max="18" width="9.14"/>
    <col customWidth="1" hidden="1" min="19" max="21" width="9.14"/>
    <col customWidth="1" min="22" max="25" width="9.14"/>
    <col customWidth="1" hidden="1" min="26"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Marketing!G3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2"/>
      <c r="Q7" s="2"/>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127" t="s">
        <v>227</v>
      </c>
      <c r="B8" s="98"/>
      <c r="C8" s="94"/>
      <c r="D8" s="95"/>
      <c r="E8" s="95"/>
      <c r="F8" s="95"/>
      <c r="G8" s="95"/>
      <c r="H8" s="95"/>
      <c r="I8" s="95"/>
      <c r="J8" s="95"/>
      <c r="K8" s="95"/>
      <c r="L8" s="95"/>
      <c r="M8" s="95"/>
      <c r="N8" s="95"/>
      <c r="O8" s="95"/>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99">
        <v>7008.0</v>
      </c>
      <c r="B9" s="130" t="str">
        <f>IF(ISTEXT("CPR-"&amp;VLOOKUP(A9,'Chart of Accounts'!$B$5:$C$50,2,FALSE)),"CPR-"&amp;VLOOKUP(A9,'Chart of Accounts'!$B$5:$C$50,2,FALSE),"")</f>
        <v>CPR-Promotional Materials</v>
      </c>
      <c r="C9" s="104"/>
      <c r="D9" s="104"/>
      <c r="E9" s="104"/>
      <c r="F9" s="104">
        <v>817.0</v>
      </c>
      <c r="G9" s="104"/>
      <c r="H9" s="104"/>
      <c r="I9" s="104"/>
      <c r="J9" s="104"/>
      <c r="K9" s="104"/>
      <c r="L9" s="104"/>
      <c r="M9" s="104"/>
      <c r="N9" s="104"/>
      <c r="O9" s="95">
        <f t="shared" ref="O9:O28" si="2">SUM(C9:N9)</f>
        <v>817</v>
      </c>
      <c r="P9" s="2"/>
      <c r="Q9" s="2"/>
      <c r="R9" s="2"/>
      <c r="S9" s="2"/>
      <c r="T9" s="106" t="s">
        <v>123</v>
      </c>
      <c r="U9" s="2"/>
      <c r="V9" s="2"/>
      <c r="W9" s="2"/>
      <c r="X9" s="2"/>
      <c r="Y9" s="2"/>
      <c r="Z9" s="2"/>
      <c r="AA9" s="2" t="s">
        <v>52</v>
      </c>
      <c r="AB9" s="2" t="str">
        <f t="shared" ref="AB9:AB28" si="3">IF(A9="","",A9&amp;"-000000")</f>
        <v>7008-000000</v>
      </c>
      <c r="AC9" s="2">
        <v>600.0</v>
      </c>
      <c r="AD9" s="2" t="str">
        <f t="shared" ref="AD9:AD28" si="4">IF(LEN($O$1)=3,$O$1,IF(LEN($O$1)=2,0&amp;$O$1,IF(LEN($O$1)=1,0&amp;0&amp;$O$1,"ERROR")))</f>
        <v>083</v>
      </c>
      <c r="AE9" s="2"/>
      <c r="AF9" s="2"/>
      <c r="AG9" s="2">
        <v>110.0</v>
      </c>
      <c r="AH9" s="2" t="str">
        <f>Summary!$B$2</f>
        <v/>
      </c>
      <c r="AI9" s="2">
        <f t="shared" ref="AI9:AT9" si="1">IF(C9="",0,C9)</f>
        <v>0</v>
      </c>
      <c r="AJ9" s="2">
        <f t="shared" si="1"/>
        <v>0</v>
      </c>
      <c r="AK9" s="2">
        <f t="shared" si="1"/>
        <v>0</v>
      </c>
      <c r="AL9" s="110">
        <f t="shared" si="1"/>
        <v>817</v>
      </c>
      <c r="AM9" s="2">
        <f t="shared" si="1"/>
        <v>0</v>
      </c>
      <c r="AN9" s="2">
        <f t="shared" si="1"/>
        <v>0</v>
      </c>
      <c r="AO9" s="2">
        <f t="shared" si="1"/>
        <v>0</v>
      </c>
      <c r="AP9" s="2">
        <f t="shared" si="1"/>
        <v>0</v>
      </c>
      <c r="AQ9" s="2">
        <f t="shared" si="1"/>
        <v>0</v>
      </c>
      <c r="AR9" s="2">
        <f t="shared" si="1"/>
        <v>0</v>
      </c>
      <c r="AS9" s="2">
        <f t="shared" si="1"/>
        <v>0</v>
      </c>
      <c r="AT9" s="2">
        <f t="shared" si="1"/>
        <v>0</v>
      </c>
    </row>
    <row r="10">
      <c r="A10" s="99">
        <v>7012.0</v>
      </c>
      <c r="B10" s="130" t="str">
        <f>IF(ISTEXT("CPR-"&amp;VLOOKUP(A10,'Chart of Accounts'!$B$5:$C$50,2,FALSE)),"CPR-"&amp;VLOOKUP(A10,'Chart of Accounts'!$B$5:$C$50,2,FALSE),"")</f>
        <v>CPR-Supplies &amp; Stationery Expense</v>
      </c>
      <c r="C10" s="104"/>
      <c r="D10" s="104"/>
      <c r="E10" s="104"/>
      <c r="F10" s="104"/>
      <c r="G10" s="104"/>
      <c r="H10" s="104"/>
      <c r="I10" s="104"/>
      <c r="J10" s="104"/>
      <c r="K10" s="104"/>
      <c r="L10" s="104"/>
      <c r="M10" s="104"/>
      <c r="N10" s="104"/>
      <c r="O10" s="95">
        <f t="shared" si="2"/>
        <v>0</v>
      </c>
      <c r="P10" s="2"/>
      <c r="Q10" s="2"/>
      <c r="R10" s="2"/>
      <c r="S10" s="2"/>
      <c r="T10" s="2" t="s">
        <v>128</v>
      </c>
      <c r="U10" s="2">
        <v>7004.0</v>
      </c>
      <c r="V10" s="2"/>
      <c r="W10" s="2"/>
      <c r="X10" s="2"/>
      <c r="Y10" s="2"/>
      <c r="Z10" s="2"/>
      <c r="AA10" s="2" t="s">
        <v>52</v>
      </c>
      <c r="AB10" s="2" t="str">
        <f t="shared" si="3"/>
        <v>7012-000000</v>
      </c>
      <c r="AC10" s="2">
        <v>600.0</v>
      </c>
      <c r="AD10" s="2" t="str">
        <f t="shared" si="4"/>
        <v>083</v>
      </c>
      <c r="AE10" s="2"/>
      <c r="AF10" s="2"/>
      <c r="AG10" s="2">
        <v>110.0</v>
      </c>
      <c r="AH10" s="2" t="str">
        <f>Summary!$B$2</f>
        <v/>
      </c>
      <c r="AI10" s="2">
        <f t="shared" ref="AI10:AT10" si="5">IF(C10="",0,C10)</f>
        <v>0</v>
      </c>
      <c r="AJ10" s="2">
        <f t="shared" si="5"/>
        <v>0</v>
      </c>
      <c r="AK10" s="2">
        <f t="shared" si="5"/>
        <v>0</v>
      </c>
      <c r="AL10" s="2">
        <f t="shared" si="5"/>
        <v>0</v>
      </c>
      <c r="AM10" s="2">
        <f t="shared" si="5"/>
        <v>0</v>
      </c>
      <c r="AN10" s="2">
        <f t="shared" si="5"/>
        <v>0</v>
      </c>
      <c r="AO10" s="2">
        <f t="shared" si="5"/>
        <v>0</v>
      </c>
      <c r="AP10" s="2">
        <f t="shared" si="5"/>
        <v>0</v>
      </c>
      <c r="AQ10" s="2">
        <f t="shared" si="5"/>
        <v>0</v>
      </c>
      <c r="AR10" s="2">
        <f t="shared" si="5"/>
        <v>0</v>
      </c>
      <c r="AS10" s="2">
        <f t="shared" si="5"/>
        <v>0</v>
      </c>
      <c r="AT10" s="2">
        <f t="shared" si="5"/>
        <v>0</v>
      </c>
    </row>
    <row r="11">
      <c r="A11" s="99">
        <v>7014.0</v>
      </c>
      <c r="B11" s="130" t="str">
        <f>IF(ISTEXT("CPR-"&amp;VLOOKUP(A11,'Chart of Accounts'!$B$5:$C$50,2,FALSE)),"CPR-"&amp;VLOOKUP(A11,'Chart of Accounts'!$B$5:$C$50,2,FALSE),"")</f>
        <v>CPR-Room Rental Event Expense</v>
      </c>
      <c r="C11" s="104"/>
      <c r="D11" s="104"/>
      <c r="E11" s="104"/>
      <c r="F11" s="104"/>
      <c r="G11" s="104"/>
      <c r="H11" s="104"/>
      <c r="I11" s="104"/>
      <c r="J11" s="104"/>
      <c r="K11" s="104"/>
      <c r="L11" s="104"/>
      <c r="M11" s="104"/>
      <c r="N11" s="104"/>
      <c r="O11" s="95">
        <f t="shared" si="2"/>
        <v>0</v>
      </c>
      <c r="P11" s="2"/>
      <c r="Q11" s="2"/>
      <c r="R11" s="2"/>
      <c r="S11" s="2"/>
      <c r="T11" s="2" t="s">
        <v>133</v>
      </c>
      <c r="U11" s="2">
        <v>7006.0</v>
      </c>
      <c r="V11" s="2"/>
      <c r="W11" s="2"/>
      <c r="X11" s="2"/>
      <c r="Y11" s="2"/>
      <c r="Z11" s="2"/>
      <c r="AA11" s="2" t="s">
        <v>52</v>
      </c>
      <c r="AB11" s="2" t="str">
        <f t="shared" si="3"/>
        <v>7014-000000</v>
      </c>
      <c r="AC11" s="2">
        <v>600.0</v>
      </c>
      <c r="AD11" s="2" t="str">
        <f t="shared" si="4"/>
        <v>083</v>
      </c>
      <c r="AE11" s="2"/>
      <c r="AF11" s="2"/>
      <c r="AG11" s="2">
        <v>110.0</v>
      </c>
      <c r="AH11" s="2" t="str">
        <f>Summary!$B$2</f>
        <v/>
      </c>
      <c r="AI11" s="2">
        <f t="shared" ref="AI11:AT11" si="6">IF(C11="",0,C11)</f>
        <v>0</v>
      </c>
      <c r="AJ11" s="2">
        <f t="shared" si="6"/>
        <v>0</v>
      </c>
      <c r="AK11" s="2">
        <f t="shared" si="6"/>
        <v>0</v>
      </c>
      <c r="AL11" s="2">
        <f t="shared" si="6"/>
        <v>0</v>
      </c>
      <c r="AM11" s="2">
        <f t="shared" si="6"/>
        <v>0</v>
      </c>
      <c r="AN11" s="2">
        <f t="shared" si="6"/>
        <v>0</v>
      </c>
      <c r="AO11" s="2">
        <f t="shared" si="6"/>
        <v>0</v>
      </c>
      <c r="AP11" s="2">
        <f t="shared" si="6"/>
        <v>0</v>
      </c>
      <c r="AQ11" s="2">
        <f t="shared" si="6"/>
        <v>0</v>
      </c>
      <c r="AR11" s="2">
        <f t="shared" si="6"/>
        <v>0</v>
      </c>
      <c r="AS11" s="2">
        <f t="shared" si="6"/>
        <v>0</v>
      </c>
      <c r="AT11" s="2">
        <f t="shared" si="6"/>
        <v>0</v>
      </c>
    </row>
    <row r="12">
      <c r="A12" s="99">
        <v>7020.0</v>
      </c>
      <c r="B12" s="130" t="str">
        <f>IF(ISTEXT("CPR-"&amp;VLOOKUP(A12,'Chart of Accounts'!$B$5:$C$50,2,FALSE)),"CPR-"&amp;VLOOKUP(A12,'Chart of Accounts'!$B$5:$C$50,2,FALSE),"")</f>
        <v>CPR-Printing Expense</v>
      </c>
      <c r="C12" s="104"/>
      <c r="D12" s="104"/>
      <c r="E12" s="104"/>
      <c r="F12" s="104"/>
      <c r="G12" s="104"/>
      <c r="H12" s="104"/>
      <c r="I12" s="104"/>
      <c r="J12" s="104"/>
      <c r="K12" s="104"/>
      <c r="L12" s="104"/>
      <c r="M12" s="104"/>
      <c r="N12" s="104"/>
      <c r="O12" s="95">
        <f t="shared" si="2"/>
        <v>0</v>
      </c>
      <c r="P12" s="2"/>
      <c r="Q12" s="2"/>
      <c r="R12" s="2"/>
      <c r="S12" s="2"/>
      <c r="T12" s="2" t="s">
        <v>138</v>
      </c>
      <c r="U12" s="2">
        <v>7008.0</v>
      </c>
      <c r="V12" s="2"/>
      <c r="W12" s="2"/>
      <c r="X12" s="2"/>
      <c r="Y12" s="2"/>
      <c r="Z12" s="2"/>
      <c r="AA12" s="2" t="s">
        <v>52</v>
      </c>
      <c r="AB12" s="2" t="str">
        <f t="shared" si="3"/>
        <v>7020-000000</v>
      </c>
      <c r="AC12" s="2">
        <v>600.0</v>
      </c>
      <c r="AD12" s="2" t="str">
        <f t="shared" si="4"/>
        <v>083</v>
      </c>
      <c r="AE12" s="2"/>
      <c r="AF12" s="2"/>
      <c r="AG12" s="2">
        <v>110.0</v>
      </c>
      <c r="AH12" s="2" t="str">
        <f>Summary!$B$2</f>
        <v/>
      </c>
      <c r="AI12" s="2">
        <f t="shared" ref="AI12:AT12" si="7">IF(C12="",0,C12)</f>
        <v>0</v>
      </c>
      <c r="AJ12" s="2">
        <f t="shared" si="7"/>
        <v>0</v>
      </c>
      <c r="AK12" s="2">
        <f t="shared" si="7"/>
        <v>0</v>
      </c>
      <c r="AL12" s="2">
        <f t="shared" si="7"/>
        <v>0</v>
      </c>
      <c r="AM12" s="2">
        <f t="shared" si="7"/>
        <v>0</v>
      </c>
      <c r="AN12" s="2">
        <f t="shared" si="7"/>
        <v>0</v>
      </c>
      <c r="AO12" s="2">
        <f t="shared" si="7"/>
        <v>0</v>
      </c>
      <c r="AP12" s="2">
        <f t="shared" si="7"/>
        <v>0</v>
      </c>
      <c r="AQ12" s="2">
        <f t="shared" si="7"/>
        <v>0</v>
      </c>
      <c r="AR12" s="2">
        <f t="shared" si="7"/>
        <v>0</v>
      </c>
      <c r="AS12" s="2">
        <f t="shared" si="7"/>
        <v>0</v>
      </c>
      <c r="AT12" s="2">
        <f t="shared" si="7"/>
        <v>0</v>
      </c>
    </row>
    <row r="13">
      <c r="A13" s="99">
        <v>7024.0</v>
      </c>
      <c r="B13" s="130" t="str">
        <f>IF(ISTEXT("CPR-"&amp;VLOOKUP(A13,'Chart of Accounts'!$B$5:$C$50,2,FALSE)),"CPR-"&amp;VLOOKUP(A13,'Chart of Accounts'!$B$5:$C$50,2,FALSE),"")</f>
        <v>CPR-Newsletter Expense</v>
      </c>
      <c r="C13" s="104"/>
      <c r="D13" s="104"/>
      <c r="E13" s="104"/>
      <c r="F13" s="104"/>
      <c r="G13" s="104"/>
      <c r="H13" s="104"/>
      <c r="I13" s="104"/>
      <c r="J13" s="104"/>
      <c r="K13" s="104"/>
      <c r="L13" s="104"/>
      <c r="M13" s="104"/>
      <c r="N13" s="104"/>
      <c r="O13" s="95">
        <f t="shared" si="2"/>
        <v>0</v>
      </c>
      <c r="P13" s="2"/>
      <c r="Q13" s="2"/>
      <c r="R13" s="2"/>
      <c r="S13" s="2"/>
      <c r="T13" s="2" t="s">
        <v>146</v>
      </c>
      <c r="U13" s="2">
        <v>7010.0</v>
      </c>
      <c r="V13" s="2"/>
      <c r="W13" s="2"/>
      <c r="X13" s="2"/>
      <c r="Y13" s="2"/>
      <c r="Z13" s="2"/>
      <c r="AA13" s="2" t="s">
        <v>52</v>
      </c>
      <c r="AB13" s="2" t="str">
        <f t="shared" si="3"/>
        <v>7024-000000</v>
      </c>
      <c r="AC13" s="2">
        <v>600.0</v>
      </c>
      <c r="AD13" s="2" t="str">
        <f t="shared" si="4"/>
        <v>083</v>
      </c>
      <c r="AE13" s="2"/>
      <c r="AF13" s="2"/>
      <c r="AG13" s="2">
        <v>110.0</v>
      </c>
      <c r="AH13" s="2" t="str">
        <f>Summary!$B$2</f>
        <v/>
      </c>
      <c r="AI13" s="2">
        <f t="shared" ref="AI13:AT13" si="8">IF(C13="",0,C13)</f>
        <v>0</v>
      </c>
      <c r="AJ13" s="2">
        <f t="shared" si="8"/>
        <v>0</v>
      </c>
      <c r="AK13" s="2">
        <f t="shared" si="8"/>
        <v>0</v>
      </c>
      <c r="AL13" s="2">
        <f t="shared" si="8"/>
        <v>0</v>
      </c>
      <c r="AM13" s="2">
        <f t="shared" si="8"/>
        <v>0</v>
      </c>
      <c r="AN13" s="2">
        <f t="shared" si="8"/>
        <v>0</v>
      </c>
      <c r="AO13" s="2">
        <f t="shared" si="8"/>
        <v>0</v>
      </c>
      <c r="AP13" s="2">
        <f t="shared" si="8"/>
        <v>0</v>
      </c>
      <c r="AQ13" s="2">
        <f t="shared" si="8"/>
        <v>0</v>
      </c>
      <c r="AR13" s="2">
        <f t="shared" si="8"/>
        <v>0</v>
      </c>
      <c r="AS13" s="2">
        <f t="shared" si="8"/>
        <v>0</v>
      </c>
      <c r="AT13" s="2">
        <f t="shared" si="8"/>
        <v>0</v>
      </c>
    </row>
    <row r="14">
      <c r="A14" s="99">
        <v>7026.0</v>
      </c>
      <c r="B14" s="130" t="str">
        <f>IF(ISTEXT("CPR-"&amp;VLOOKUP(A14,'Chart of Accounts'!$B$5:$C$50,2,FALSE)),"CPR-"&amp;VLOOKUP(A14,'Chart of Accounts'!$B$5:$C$50,2,FALSE),"")</f>
        <v>CPR-Website Expense</v>
      </c>
      <c r="C14" s="104">
        <v>69.0</v>
      </c>
      <c r="D14" s="104">
        <v>69.0</v>
      </c>
      <c r="E14" s="104">
        <v>69.0</v>
      </c>
      <c r="F14" s="104">
        <f>69+90</f>
        <v>159</v>
      </c>
      <c r="G14" s="104">
        <v>69.0</v>
      </c>
      <c r="H14" s="104">
        <v>69.0</v>
      </c>
      <c r="I14" s="104">
        <f>69+125</f>
        <v>194</v>
      </c>
      <c r="J14" s="104">
        <v>69.0</v>
      </c>
      <c r="K14" s="104">
        <v>69.0</v>
      </c>
      <c r="L14" s="104">
        <v>69.0</v>
      </c>
      <c r="M14" s="104">
        <v>69.0</v>
      </c>
      <c r="N14" s="104">
        <v>69.0</v>
      </c>
      <c r="O14" s="95">
        <f t="shared" si="2"/>
        <v>1043</v>
      </c>
      <c r="P14" s="2"/>
      <c r="Q14" s="2"/>
      <c r="R14" s="2"/>
      <c r="S14" s="2"/>
      <c r="T14" s="2" t="s">
        <v>151</v>
      </c>
      <c r="U14" s="2">
        <v>7012.0</v>
      </c>
      <c r="V14" s="2"/>
      <c r="W14" s="2"/>
      <c r="X14" s="2"/>
      <c r="Y14" s="2"/>
      <c r="Z14" s="2"/>
      <c r="AA14" s="2" t="s">
        <v>52</v>
      </c>
      <c r="AB14" s="2" t="str">
        <f t="shared" si="3"/>
        <v>7026-000000</v>
      </c>
      <c r="AC14" s="2">
        <v>600.0</v>
      </c>
      <c r="AD14" s="2" t="str">
        <f t="shared" si="4"/>
        <v>083</v>
      </c>
      <c r="AE14" s="2"/>
      <c r="AF14" s="2"/>
      <c r="AG14" s="2">
        <v>110.0</v>
      </c>
      <c r="AH14" s="2" t="str">
        <f>Summary!$B$2</f>
        <v/>
      </c>
      <c r="AI14" s="110">
        <f t="shared" ref="AI14:AT14" si="9">IF(C14="",0,C14)</f>
        <v>69</v>
      </c>
      <c r="AJ14" s="110">
        <f t="shared" si="9"/>
        <v>69</v>
      </c>
      <c r="AK14" s="110">
        <f t="shared" si="9"/>
        <v>69</v>
      </c>
      <c r="AL14" s="110">
        <f t="shared" si="9"/>
        <v>159</v>
      </c>
      <c r="AM14" s="110">
        <f t="shared" si="9"/>
        <v>69</v>
      </c>
      <c r="AN14" s="110">
        <f t="shared" si="9"/>
        <v>69</v>
      </c>
      <c r="AO14" s="110">
        <f t="shared" si="9"/>
        <v>194</v>
      </c>
      <c r="AP14" s="110">
        <f t="shared" si="9"/>
        <v>69</v>
      </c>
      <c r="AQ14" s="110">
        <f t="shared" si="9"/>
        <v>69</v>
      </c>
      <c r="AR14" s="110">
        <f t="shared" si="9"/>
        <v>69</v>
      </c>
      <c r="AS14" s="110">
        <f t="shared" si="9"/>
        <v>69</v>
      </c>
      <c r="AT14" s="110">
        <f t="shared" si="9"/>
        <v>69</v>
      </c>
    </row>
    <row r="15">
      <c r="A15" s="99">
        <v>7028.0</v>
      </c>
      <c r="B15" s="130" t="str">
        <f>IF(ISTEXT("CPR-"&amp;VLOOKUP(A15,'Chart of Accounts'!$B$5:$C$50,2,FALSE)),"CPR-"&amp;VLOOKUP(A15,'Chart of Accounts'!$B$5:$C$50,2,FALSE),"")</f>
        <v>CPR-Directory Expense</v>
      </c>
      <c r="C15" s="104"/>
      <c r="D15" s="104"/>
      <c r="E15" s="104"/>
      <c r="F15" s="104"/>
      <c r="G15" s="104"/>
      <c r="H15" s="104"/>
      <c r="I15" s="104"/>
      <c r="J15" s="104"/>
      <c r="K15" s="104"/>
      <c r="L15" s="104"/>
      <c r="M15" s="104"/>
      <c r="N15" s="104"/>
      <c r="O15" s="95">
        <f t="shared" si="2"/>
        <v>0</v>
      </c>
      <c r="P15" s="2"/>
      <c r="Q15" s="2"/>
      <c r="R15" s="2"/>
      <c r="S15" s="2"/>
      <c r="T15" s="2" t="s">
        <v>155</v>
      </c>
      <c r="U15" s="2">
        <v>7014.0</v>
      </c>
      <c r="V15" s="2"/>
      <c r="W15" s="2"/>
      <c r="X15" s="2"/>
      <c r="Y15" s="2"/>
      <c r="Z15" s="2"/>
      <c r="AA15" s="2" t="s">
        <v>52</v>
      </c>
      <c r="AB15" s="2" t="str">
        <f t="shared" si="3"/>
        <v>7028-000000</v>
      </c>
      <c r="AC15" s="2">
        <v>600.0</v>
      </c>
      <c r="AD15" s="2" t="str">
        <f t="shared" si="4"/>
        <v>083</v>
      </c>
      <c r="AE15" s="2"/>
      <c r="AF15" s="2"/>
      <c r="AG15" s="2">
        <v>110.0</v>
      </c>
      <c r="AH15" s="2" t="str">
        <f>Summary!$B$2</f>
        <v/>
      </c>
      <c r="AI15" s="2">
        <f t="shared" ref="AI15:AT15" si="10">IF(C15="",0,C15)</f>
        <v>0</v>
      </c>
      <c r="AJ15" s="2">
        <f t="shared" si="10"/>
        <v>0</v>
      </c>
      <c r="AK15" s="2">
        <f t="shared" si="10"/>
        <v>0</v>
      </c>
      <c r="AL15" s="2">
        <f t="shared" si="10"/>
        <v>0</v>
      </c>
      <c r="AM15" s="2">
        <f t="shared" si="10"/>
        <v>0</v>
      </c>
      <c r="AN15" s="2">
        <f t="shared" si="10"/>
        <v>0</v>
      </c>
      <c r="AO15" s="2">
        <f t="shared" si="10"/>
        <v>0</v>
      </c>
      <c r="AP15" s="2">
        <f t="shared" si="10"/>
        <v>0</v>
      </c>
      <c r="AQ15" s="2">
        <f t="shared" si="10"/>
        <v>0</v>
      </c>
      <c r="AR15" s="2">
        <f t="shared" si="10"/>
        <v>0</v>
      </c>
      <c r="AS15" s="2">
        <f t="shared" si="10"/>
        <v>0</v>
      </c>
      <c r="AT15" s="2">
        <f t="shared" si="10"/>
        <v>0</v>
      </c>
    </row>
    <row r="16">
      <c r="A16" s="99">
        <v>7042.0</v>
      </c>
      <c r="B16" s="130" t="str">
        <f>IF(ISTEXT("CPR-"&amp;VLOOKUP(A16,'Chart of Accounts'!$B$5:$C$50,2,FALSE)),"CPR-"&amp;VLOOKUP(A16,'Chart of Accounts'!$B$5:$C$50,2,FALSE),"")</f>
        <v>CPR-Outside Contractor Expense</v>
      </c>
      <c r="C16" s="104">
        <v>95.0</v>
      </c>
      <c r="D16" s="104">
        <v>95.0</v>
      </c>
      <c r="E16" s="104">
        <v>95.0</v>
      </c>
      <c r="F16" s="104">
        <v>95.0</v>
      </c>
      <c r="G16" s="104">
        <v>95.0</v>
      </c>
      <c r="H16" s="104">
        <v>95.0</v>
      </c>
      <c r="I16" s="104">
        <v>95.0</v>
      </c>
      <c r="J16" s="104">
        <v>95.0</v>
      </c>
      <c r="K16" s="104">
        <v>95.0</v>
      </c>
      <c r="L16" s="104">
        <v>95.0</v>
      </c>
      <c r="M16" s="104">
        <v>95.0</v>
      </c>
      <c r="N16" s="104">
        <v>95.0</v>
      </c>
      <c r="O16" s="95">
        <f t="shared" si="2"/>
        <v>1140</v>
      </c>
      <c r="P16" s="2"/>
      <c r="Q16" s="2"/>
      <c r="R16" s="2"/>
      <c r="S16" s="2"/>
      <c r="T16" s="2" t="s">
        <v>159</v>
      </c>
      <c r="U16" s="2">
        <v>7016.0</v>
      </c>
      <c r="V16" s="2"/>
      <c r="W16" s="2"/>
      <c r="X16" s="2"/>
      <c r="Y16" s="2"/>
      <c r="Z16" s="2"/>
      <c r="AA16" s="2" t="s">
        <v>52</v>
      </c>
      <c r="AB16" s="2" t="str">
        <f t="shared" si="3"/>
        <v>7042-000000</v>
      </c>
      <c r="AC16" s="2">
        <v>600.0</v>
      </c>
      <c r="AD16" s="2" t="str">
        <f t="shared" si="4"/>
        <v>083</v>
      </c>
      <c r="AE16" s="2"/>
      <c r="AF16" s="2"/>
      <c r="AG16" s="2">
        <v>110.0</v>
      </c>
      <c r="AH16" s="2" t="str">
        <f>Summary!$B$2</f>
        <v/>
      </c>
      <c r="AI16" s="110">
        <f t="shared" ref="AI16:AT16" si="11">IF(C16="",0,C16)</f>
        <v>95</v>
      </c>
      <c r="AJ16" s="110">
        <f t="shared" si="11"/>
        <v>95</v>
      </c>
      <c r="AK16" s="110">
        <f t="shared" si="11"/>
        <v>95</v>
      </c>
      <c r="AL16" s="110">
        <f t="shared" si="11"/>
        <v>95</v>
      </c>
      <c r="AM16" s="110">
        <f t="shared" si="11"/>
        <v>95</v>
      </c>
      <c r="AN16" s="110">
        <f t="shared" si="11"/>
        <v>95</v>
      </c>
      <c r="AO16" s="110">
        <f t="shared" si="11"/>
        <v>95</v>
      </c>
      <c r="AP16" s="110">
        <f t="shared" si="11"/>
        <v>95</v>
      </c>
      <c r="AQ16" s="110">
        <f t="shared" si="11"/>
        <v>95</v>
      </c>
      <c r="AR16" s="110">
        <f t="shared" si="11"/>
        <v>95</v>
      </c>
      <c r="AS16" s="110">
        <f t="shared" si="11"/>
        <v>95</v>
      </c>
      <c r="AT16" s="110">
        <f t="shared" si="11"/>
        <v>95</v>
      </c>
    </row>
    <row r="17">
      <c r="A17" s="99">
        <v>7044.0</v>
      </c>
      <c r="B17" s="130" t="str">
        <f>IF(ISTEXT("CPR-"&amp;VLOOKUP(A17,'Chart of Accounts'!$B$5:$C$50,2,FALSE)),"CPR-"&amp;VLOOKUP(A17,'Chart of Accounts'!$B$5:$C$50,2,FALSE),"")</f>
        <v>CPR-Postage &amp; Shipping Expense</v>
      </c>
      <c r="C17" s="104"/>
      <c r="D17" s="104"/>
      <c r="E17" s="104"/>
      <c r="F17" s="104"/>
      <c r="G17" s="104"/>
      <c r="H17" s="104"/>
      <c r="I17" s="104"/>
      <c r="J17" s="104"/>
      <c r="K17" s="104"/>
      <c r="L17" s="104"/>
      <c r="M17" s="104"/>
      <c r="N17" s="104"/>
      <c r="O17" s="95">
        <f t="shared" si="2"/>
        <v>0</v>
      </c>
      <c r="P17" s="2"/>
      <c r="Q17" s="2"/>
      <c r="R17" s="2"/>
      <c r="S17" s="2"/>
      <c r="T17" s="2" t="s">
        <v>163</v>
      </c>
      <c r="U17" s="2">
        <v>7018.0</v>
      </c>
      <c r="V17" s="2"/>
      <c r="W17" s="2"/>
      <c r="X17" s="2"/>
      <c r="Y17" s="2"/>
      <c r="Z17" s="2"/>
      <c r="AA17" s="2" t="s">
        <v>52</v>
      </c>
      <c r="AB17" s="2" t="str">
        <f t="shared" si="3"/>
        <v>7044-000000</v>
      </c>
      <c r="AC17" s="2">
        <v>600.0</v>
      </c>
      <c r="AD17" s="2" t="str">
        <f t="shared" si="4"/>
        <v>083</v>
      </c>
      <c r="AE17" s="2"/>
      <c r="AF17" s="2"/>
      <c r="AG17" s="2">
        <v>110.0</v>
      </c>
      <c r="AH17" s="2" t="str">
        <f>Summary!$B$2</f>
        <v/>
      </c>
      <c r="AI17" s="2">
        <f t="shared" ref="AI17:AT17" si="12">IF(C17="",0,C17)</f>
        <v>0</v>
      </c>
      <c r="AJ17" s="2">
        <f t="shared" si="12"/>
        <v>0</v>
      </c>
      <c r="AK17" s="2">
        <f t="shared" si="12"/>
        <v>0</v>
      </c>
      <c r="AL17" s="2">
        <f t="shared" si="12"/>
        <v>0</v>
      </c>
      <c r="AM17" s="2">
        <f t="shared" si="12"/>
        <v>0</v>
      </c>
      <c r="AN17" s="2">
        <f t="shared" si="12"/>
        <v>0</v>
      </c>
      <c r="AO17" s="2">
        <f t="shared" si="12"/>
        <v>0</v>
      </c>
      <c r="AP17" s="2">
        <f t="shared" si="12"/>
        <v>0</v>
      </c>
      <c r="AQ17" s="2">
        <f t="shared" si="12"/>
        <v>0</v>
      </c>
      <c r="AR17" s="2">
        <f t="shared" si="12"/>
        <v>0</v>
      </c>
      <c r="AS17" s="2">
        <f t="shared" si="12"/>
        <v>0</v>
      </c>
      <c r="AT17" s="2">
        <f t="shared" si="12"/>
        <v>0</v>
      </c>
    </row>
    <row r="18">
      <c r="A18" s="99">
        <v>7086.0</v>
      </c>
      <c r="B18" s="130" t="str">
        <f>IF(ISTEXT("CPR-"&amp;VLOOKUP(A18,'Chart of Accounts'!$B$5:$C$50,2,FALSE)),"CPR-"&amp;VLOOKUP(A18,'Chart of Accounts'!$B$5:$C$50,2,FALSE),"")</f>
        <v>CPR-Miscellaneous Expenses</v>
      </c>
      <c r="C18" s="104"/>
      <c r="D18" s="104"/>
      <c r="E18" s="104"/>
      <c r="F18" s="104"/>
      <c r="G18" s="104"/>
      <c r="H18" s="104"/>
      <c r="I18" s="104"/>
      <c r="J18" s="104"/>
      <c r="K18" s="104"/>
      <c r="L18" s="104"/>
      <c r="M18" s="104"/>
      <c r="N18" s="104"/>
      <c r="O18" s="95">
        <f t="shared" si="2"/>
        <v>0</v>
      </c>
      <c r="P18" s="2"/>
      <c r="Q18" s="2"/>
      <c r="R18" s="2"/>
      <c r="S18" s="2"/>
      <c r="T18" s="2" t="s">
        <v>165</v>
      </c>
      <c r="U18" s="2">
        <v>7020.0</v>
      </c>
      <c r="V18" s="2"/>
      <c r="W18" s="2"/>
      <c r="X18" s="2"/>
      <c r="Y18" s="2"/>
      <c r="Z18" s="2"/>
      <c r="AA18" s="2" t="s">
        <v>52</v>
      </c>
      <c r="AB18" s="2" t="str">
        <f t="shared" si="3"/>
        <v>7086-000000</v>
      </c>
      <c r="AC18" s="2">
        <v>600.0</v>
      </c>
      <c r="AD18" s="2" t="str">
        <f t="shared" si="4"/>
        <v>083</v>
      </c>
      <c r="AE18" s="2"/>
      <c r="AF18" s="2"/>
      <c r="AG18" s="2">
        <v>110.0</v>
      </c>
      <c r="AH18" s="2" t="str">
        <f>Summary!$B$2</f>
        <v/>
      </c>
      <c r="AI18" s="2">
        <f t="shared" ref="AI18:AT18" si="13">IF(C18="",0,C18)</f>
        <v>0</v>
      </c>
      <c r="AJ18" s="2">
        <f t="shared" si="13"/>
        <v>0</v>
      </c>
      <c r="AK18" s="2">
        <f t="shared" si="13"/>
        <v>0</v>
      </c>
      <c r="AL18" s="2">
        <f t="shared" si="13"/>
        <v>0</v>
      </c>
      <c r="AM18" s="2">
        <f t="shared" si="13"/>
        <v>0</v>
      </c>
      <c r="AN18" s="2">
        <f t="shared" si="13"/>
        <v>0</v>
      </c>
      <c r="AO18" s="2">
        <f t="shared" si="13"/>
        <v>0</v>
      </c>
      <c r="AP18" s="2">
        <f t="shared" si="13"/>
        <v>0</v>
      </c>
      <c r="AQ18" s="2">
        <f t="shared" si="13"/>
        <v>0</v>
      </c>
      <c r="AR18" s="2">
        <f t="shared" si="13"/>
        <v>0</v>
      </c>
      <c r="AS18" s="2">
        <f t="shared" si="13"/>
        <v>0</v>
      </c>
      <c r="AT18" s="2">
        <f t="shared" si="13"/>
        <v>0</v>
      </c>
    </row>
    <row r="19">
      <c r="A19" s="7"/>
      <c r="B19" s="130" t="str">
        <f>IF(ISTEXT("CPR-"&amp;VLOOKUP(A19,'Chart of Accounts'!$B$5:$C$54,2,FALSE)),"CPR-"&amp;VLOOKUP(A19,'Chart of Accounts'!$B$5:$C$54,2,FALSE),"")</f>
        <v/>
      </c>
      <c r="C19" s="104"/>
      <c r="D19" s="104"/>
      <c r="E19" s="104"/>
      <c r="F19" s="104"/>
      <c r="G19" s="104"/>
      <c r="H19" s="104"/>
      <c r="I19" s="104"/>
      <c r="J19" s="104"/>
      <c r="K19" s="104"/>
      <c r="L19" s="104"/>
      <c r="M19" s="104"/>
      <c r="N19" s="104"/>
      <c r="O19" s="95">
        <f t="shared" si="2"/>
        <v>0</v>
      </c>
      <c r="P19" s="2"/>
      <c r="Q19" s="2"/>
      <c r="R19" s="2"/>
      <c r="S19" s="2"/>
      <c r="T19" s="2" t="s">
        <v>168</v>
      </c>
      <c r="U19" s="2">
        <v>7022.0</v>
      </c>
      <c r="V19" s="2"/>
      <c r="W19" s="2"/>
      <c r="X19" s="2"/>
      <c r="Y19" s="2"/>
      <c r="Z19" s="2"/>
      <c r="AA19" s="2" t="s">
        <v>52</v>
      </c>
      <c r="AB19" s="2" t="str">
        <f t="shared" si="3"/>
        <v/>
      </c>
      <c r="AC19" s="2">
        <v>600.0</v>
      </c>
      <c r="AD19" s="2" t="str">
        <f t="shared" si="4"/>
        <v>083</v>
      </c>
      <c r="AE19" s="2"/>
      <c r="AF19" s="2"/>
      <c r="AG19" s="2">
        <v>110.0</v>
      </c>
      <c r="AH19" s="2" t="str">
        <f>Summary!$B$2</f>
        <v/>
      </c>
      <c r="AI19" s="2">
        <f t="shared" ref="AI19:AT19" si="14">IF(C19="",0,C19)</f>
        <v>0</v>
      </c>
      <c r="AJ19" s="2">
        <f t="shared" si="14"/>
        <v>0</v>
      </c>
      <c r="AK19" s="2">
        <f t="shared" si="14"/>
        <v>0</v>
      </c>
      <c r="AL19" s="2">
        <f t="shared" si="14"/>
        <v>0</v>
      </c>
      <c r="AM19" s="2">
        <f t="shared" si="14"/>
        <v>0</v>
      </c>
      <c r="AN19" s="2">
        <f t="shared" si="14"/>
        <v>0</v>
      </c>
      <c r="AO19" s="2">
        <f t="shared" si="14"/>
        <v>0</v>
      </c>
      <c r="AP19" s="2">
        <f t="shared" si="14"/>
        <v>0</v>
      </c>
      <c r="AQ19" s="2">
        <f t="shared" si="14"/>
        <v>0</v>
      </c>
      <c r="AR19" s="2">
        <f t="shared" si="14"/>
        <v>0</v>
      </c>
      <c r="AS19" s="2">
        <f t="shared" si="14"/>
        <v>0</v>
      </c>
      <c r="AT19" s="2">
        <f t="shared" si="14"/>
        <v>0</v>
      </c>
    </row>
    <row r="20">
      <c r="A20" s="7"/>
      <c r="B20" s="130" t="str">
        <f>IF(ISTEXT("CPR-"&amp;VLOOKUP(A20,'Chart of Accounts'!$B$5:$C$54,2,FALSE)),"CPR-"&amp;VLOOKUP(A20,'Chart of Accounts'!$B$5:$C$54,2,FALSE),"")</f>
        <v/>
      </c>
      <c r="C20" s="104"/>
      <c r="D20" s="104"/>
      <c r="E20" s="104"/>
      <c r="F20" s="104"/>
      <c r="G20" s="104"/>
      <c r="H20" s="104"/>
      <c r="I20" s="104"/>
      <c r="J20" s="104"/>
      <c r="K20" s="104"/>
      <c r="L20" s="104"/>
      <c r="M20" s="104"/>
      <c r="N20" s="104"/>
      <c r="O20" s="95">
        <f t="shared" si="2"/>
        <v>0</v>
      </c>
      <c r="P20" s="2"/>
      <c r="Q20" s="2"/>
      <c r="R20" s="2"/>
      <c r="S20" s="2"/>
      <c r="T20" s="2" t="s">
        <v>171</v>
      </c>
      <c r="U20" s="2">
        <v>7024.0</v>
      </c>
      <c r="V20" s="2"/>
      <c r="W20" s="2"/>
      <c r="X20" s="2"/>
      <c r="Y20" s="2"/>
      <c r="Z20" s="2"/>
      <c r="AA20" s="2" t="s">
        <v>52</v>
      </c>
      <c r="AB20" s="2" t="str">
        <f t="shared" si="3"/>
        <v/>
      </c>
      <c r="AC20" s="2">
        <v>600.0</v>
      </c>
      <c r="AD20" s="2" t="str">
        <f t="shared" si="4"/>
        <v>083</v>
      </c>
      <c r="AE20" s="2"/>
      <c r="AF20" s="2"/>
      <c r="AG20" s="2">
        <v>110.0</v>
      </c>
      <c r="AH20" s="2" t="str">
        <f>Summary!$B$2</f>
        <v/>
      </c>
      <c r="AI20" s="2">
        <f t="shared" ref="AI20:AT20" si="15">IF(C20="",0,C20)</f>
        <v>0</v>
      </c>
      <c r="AJ20" s="2">
        <f t="shared" si="15"/>
        <v>0</v>
      </c>
      <c r="AK20" s="2">
        <f t="shared" si="15"/>
        <v>0</v>
      </c>
      <c r="AL20" s="2">
        <f t="shared" si="15"/>
        <v>0</v>
      </c>
      <c r="AM20" s="2">
        <f t="shared" si="15"/>
        <v>0</v>
      </c>
      <c r="AN20" s="2">
        <f t="shared" si="15"/>
        <v>0</v>
      </c>
      <c r="AO20" s="2">
        <f t="shared" si="15"/>
        <v>0</v>
      </c>
      <c r="AP20" s="2">
        <f t="shared" si="15"/>
        <v>0</v>
      </c>
      <c r="AQ20" s="2">
        <f t="shared" si="15"/>
        <v>0</v>
      </c>
      <c r="AR20" s="2">
        <f t="shared" si="15"/>
        <v>0</v>
      </c>
      <c r="AS20" s="2">
        <f t="shared" si="15"/>
        <v>0</v>
      </c>
      <c r="AT20" s="2">
        <f t="shared" si="15"/>
        <v>0</v>
      </c>
    </row>
    <row r="21" ht="18.0" customHeight="1">
      <c r="A21" s="7"/>
      <c r="B21" s="130" t="str">
        <f>IF(ISTEXT("CPR-"&amp;VLOOKUP(A21,'Chart of Accounts'!$B$5:$C$54,2,FALSE)),"CPR-"&amp;VLOOKUP(A21,'Chart of Accounts'!$B$5:$C$54,2,FALSE),"")</f>
        <v/>
      </c>
      <c r="C21" s="104"/>
      <c r="D21" s="104"/>
      <c r="E21" s="104"/>
      <c r="F21" s="104"/>
      <c r="G21" s="104"/>
      <c r="H21" s="104"/>
      <c r="I21" s="104"/>
      <c r="J21" s="104"/>
      <c r="K21" s="104"/>
      <c r="L21" s="104"/>
      <c r="M21" s="104"/>
      <c r="N21" s="104"/>
      <c r="O21" s="95">
        <f t="shared" si="2"/>
        <v>0</v>
      </c>
      <c r="P21" s="2"/>
      <c r="Q21" s="2"/>
      <c r="R21" s="2"/>
      <c r="S21" s="2"/>
      <c r="T21" s="2" t="s">
        <v>173</v>
      </c>
      <c r="U21" s="2">
        <v>7026.0</v>
      </c>
      <c r="V21" s="2"/>
      <c r="W21" s="2"/>
      <c r="X21" s="2"/>
      <c r="Y21" s="2"/>
      <c r="Z21" s="2"/>
      <c r="AA21" s="2" t="s">
        <v>52</v>
      </c>
      <c r="AB21" s="2" t="str">
        <f t="shared" si="3"/>
        <v/>
      </c>
      <c r="AC21" s="2">
        <v>600.0</v>
      </c>
      <c r="AD21" s="2" t="str">
        <f t="shared" si="4"/>
        <v>083</v>
      </c>
      <c r="AE21" s="2"/>
      <c r="AF21" s="2"/>
      <c r="AG21" s="2">
        <v>110.0</v>
      </c>
      <c r="AH21" s="2" t="str">
        <f>Summary!$B$2</f>
        <v/>
      </c>
      <c r="AI21" s="2">
        <f t="shared" ref="AI21:AT21" si="16">IF(C21="",0,C21)</f>
        <v>0</v>
      </c>
      <c r="AJ21" s="2">
        <f t="shared" si="16"/>
        <v>0</v>
      </c>
      <c r="AK21" s="2">
        <f t="shared" si="16"/>
        <v>0</v>
      </c>
      <c r="AL21" s="2">
        <f t="shared" si="16"/>
        <v>0</v>
      </c>
      <c r="AM21" s="2">
        <f t="shared" si="16"/>
        <v>0</v>
      </c>
      <c r="AN21" s="2">
        <f t="shared" si="16"/>
        <v>0</v>
      </c>
      <c r="AO21" s="2">
        <f t="shared" si="16"/>
        <v>0</v>
      </c>
      <c r="AP21" s="2">
        <f t="shared" si="16"/>
        <v>0</v>
      </c>
      <c r="AQ21" s="2">
        <f t="shared" si="16"/>
        <v>0</v>
      </c>
      <c r="AR21" s="2">
        <f t="shared" si="16"/>
        <v>0</v>
      </c>
      <c r="AS21" s="2">
        <f t="shared" si="16"/>
        <v>0</v>
      </c>
      <c r="AT21" s="2">
        <f t="shared" si="16"/>
        <v>0</v>
      </c>
    </row>
    <row r="22" ht="15.75" customHeight="1">
      <c r="A22" s="7"/>
      <c r="B22" s="130" t="str">
        <f>IF(ISTEXT("CPR-"&amp;VLOOKUP(A22,'Chart of Accounts'!$B$5:$C$54,2,FALSE)),"CPR-"&amp;VLOOKUP(A22,'Chart of Accounts'!$B$5:$C$54,2,FALSE),"")</f>
        <v/>
      </c>
      <c r="C22" s="104"/>
      <c r="D22" s="104"/>
      <c r="E22" s="104"/>
      <c r="F22" s="104"/>
      <c r="G22" s="104"/>
      <c r="H22" s="104"/>
      <c r="I22" s="104"/>
      <c r="J22" s="104"/>
      <c r="K22" s="104"/>
      <c r="L22" s="104"/>
      <c r="M22" s="104"/>
      <c r="N22" s="104"/>
      <c r="O22" s="95">
        <f t="shared" si="2"/>
        <v>0</v>
      </c>
      <c r="P22" s="2"/>
      <c r="Q22" s="2"/>
      <c r="R22" s="2"/>
      <c r="S22" s="2"/>
      <c r="T22" s="2" t="s">
        <v>175</v>
      </c>
      <c r="U22" s="2">
        <v>7028.0</v>
      </c>
      <c r="V22" s="2"/>
      <c r="W22" s="2"/>
      <c r="X22" s="2"/>
      <c r="Y22" s="2"/>
      <c r="Z22" s="2"/>
      <c r="AA22" s="2" t="s">
        <v>52</v>
      </c>
      <c r="AB22" s="2" t="str">
        <f t="shared" si="3"/>
        <v/>
      </c>
      <c r="AC22" s="2">
        <v>600.0</v>
      </c>
      <c r="AD22" s="2" t="str">
        <f t="shared" si="4"/>
        <v>083</v>
      </c>
      <c r="AE22" s="2"/>
      <c r="AF22" s="2"/>
      <c r="AG22" s="2">
        <v>110.0</v>
      </c>
      <c r="AH22" s="2" t="str">
        <f>Summary!$B$2</f>
        <v/>
      </c>
      <c r="AI22" s="2">
        <f t="shared" ref="AI22:AT22" si="17">IF(C22="",0,C22)</f>
        <v>0</v>
      </c>
      <c r="AJ22" s="2">
        <f t="shared" si="17"/>
        <v>0</v>
      </c>
      <c r="AK22" s="2">
        <f t="shared" si="17"/>
        <v>0</v>
      </c>
      <c r="AL22" s="2">
        <f t="shared" si="17"/>
        <v>0</v>
      </c>
      <c r="AM22" s="2">
        <f t="shared" si="17"/>
        <v>0</v>
      </c>
      <c r="AN22" s="2">
        <f t="shared" si="17"/>
        <v>0</v>
      </c>
      <c r="AO22" s="2">
        <f t="shared" si="17"/>
        <v>0</v>
      </c>
      <c r="AP22" s="2">
        <f t="shared" si="17"/>
        <v>0</v>
      </c>
      <c r="AQ22" s="2">
        <f t="shared" si="17"/>
        <v>0</v>
      </c>
      <c r="AR22" s="2">
        <f t="shared" si="17"/>
        <v>0</v>
      </c>
      <c r="AS22" s="2">
        <f t="shared" si="17"/>
        <v>0</v>
      </c>
      <c r="AT22" s="2">
        <f t="shared" si="17"/>
        <v>0</v>
      </c>
    </row>
    <row r="23" ht="15.75" customHeight="1">
      <c r="A23" s="7"/>
      <c r="B23" s="130" t="str">
        <f>IF(ISTEXT("CPR-"&amp;VLOOKUP(A23,'Chart of Accounts'!$B$5:$C$54,2,FALSE)),"CPR-"&amp;VLOOKUP(A23,'Chart of Accounts'!$B$5:$C$54,2,FALSE),"")</f>
        <v/>
      </c>
      <c r="C23" s="104"/>
      <c r="D23" s="104"/>
      <c r="E23" s="104"/>
      <c r="F23" s="104"/>
      <c r="G23" s="104"/>
      <c r="H23" s="104"/>
      <c r="I23" s="104"/>
      <c r="J23" s="104"/>
      <c r="K23" s="104"/>
      <c r="L23" s="104"/>
      <c r="M23" s="104"/>
      <c r="N23" s="104"/>
      <c r="O23" s="95">
        <f t="shared" si="2"/>
        <v>0</v>
      </c>
      <c r="P23" s="2"/>
      <c r="Q23" s="2"/>
      <c r="R23" s="2"/>
      <c r="S23" s="2"/>
      <c r="T23" s="2" t="s">
        <v>177</v>
      </c>
      <c r="U23" s="2">
        <v>7030.0</v>
      </c>
      <c r="V23" s="2"/>
      <c r="W23" s="2"/>
      <c r="X23" s="2"/>
      <c r="Y23" s="2"/>
      <c r="Z23" s="2"/>
      <c r="AA23" s="2" t="s">
        <v>52</v>
      </c>
      <c r="AB23" s="2" t="str">
        <f t="shared" si="3"/>
        <v/>
      </c>
      <c r="AC23" s="2">
        <v>600.0</v>
      </c>
      <c r="AD23" s="2" t="str">
        <f t="shared" si="4"/>
        <v>083</v>
      </c>
      <c r="AE23" s="2"/>
      <c r="AF23" s="2"/>
      <c r="AG23" s="2">
        <v>110.0</v>
      </c>
      <c r="AH23" s="2" t="str">
        <f>Summary!$B$2</f>
        <v/>
      </c>
      <c r="AI23" s="2">
        <f t="shared" ref="AI23:AT23" si="18">IF(C23="",0,C23)</f>
        <v>0</v>
      </c>
      <c r="AJ23" s="2">
        <f t="shared" si="18"/>
        <v>0</v>
      </c>
      <c r="AK23" s="2">
        <f t="shared" si="18"/>
        <v>0</v>
      </c>
      <c r="AL23" s="2">
        <f t="shared" si="18"/>
        <v>0</v>
      </c>
      <c r="AM23" s="2">
        <f t="shared" si="18"/>
        <v>0</v>
      </c>
      <c r="AN23" s="2">
        <f t="shared" si="18"/>
        <v>0</v>
      </c>
      <c r="AO23" s="2">
        <f t="shared" si="18"/>
        <v>0</v>
      </c>
      <c r="AP23" s="2">
        <f t="shared" si="18"/>
        <v>0</v>
      </c>
      <c r="AQ23" s="2">
        <f t="shared" si="18"/>
        <v>0</v>
      </c>
      <c r="AR23" s="2">
        <f t="shared" si="18"/>
        <v>0</v>
      </c>
      <c r="AS23" s="2">
        <f t="shared" si="18"/>
        <v>0</v>
      </c>
      <c r="AT23" s="2">
        <f t="shared" si="18"/>
        <v>0</v>
      </c>
    </row>
    <row r="24" ht="15.75" customHeight="1">
      <c r="A24" s="7"/>
      <c r="B24" s="130" t="str">
        <f>IF(ISTEXT("CPR-"&amp;VLOOKUP(A24,'Chart of Accounts'!$B$5:$C$54,2,FALSE)),"CPR-"&amp;VLOOKUP(A24,'Chart of Accounts'!$B$5:$C$54,2,FALSE),"")</f>
        <v/>
      </c>
      <c r="C24" s="104"/>
      <c r="D24" s="104"/>
      <c r="E24" s="104"/>
      <c r="F24" s="104"/>
      <c r="G24" s="104"/>
      <c r="H24" s="104"/>
      <c r="I24" s="104"/>
      <c r="J24" s="104"/>
      <c r="K24" s="104"/>
      <c r="L24" s="104"/>
      <c r="M24" s="104"/>
      <c r="N24" s="104"/>
      <c r="O24" s="95">
        <f t="shared" si="2"/>
        <v>0</v>
      </c>
      <c r="P24" s="2"/>
      <c r="Q24" s="2"/>
      <c r="R24" s="2"/>
      <c r="S24" s="2"/>
      <c r="T24" s="2" t="s">
        <v>179</v>
      </c>
      <c r="U24" s="2">
        <v>7032.0</v>
      </c>
      <c r="V24" s="2"/>
      <c r="W24" s="2"/>
      <c r="X24" s="2"/>
      <c r="Y24" s="2"/>
      <c r="Z24" s="2"/>
      <c r="AA24" s="2" t="s">
        <v>52</v>
      </c>
      <c r="AB24" s="2" t="str">
        <f t="shared" si="3"/>
        <v/>
      </c>
      <c r="AC24" s="2">
        <v>600.0</v>
      </c>
      <c r="AD24" s="2" t="str">
        <f t="shared" si="4"/>
        <v>083</v>
      </c>
      <c r="AE24" s="2"/>
      <c r="AF24" s="2"/>
      <c r="AG24" s="2">
        <v>110.0</v>
      </c>
      <c r="AH24" s="2" t="str">
        <f>Summary!$B$2</f>
        <v/>
      </c>
      <c r="AI24" s="2">
        <f t="shared" ref="AI24:AT24" si="19">IF(C24="",0,C24)</f>
        <v>0</v>
      </c>
      <c r="AJ24" s="2">
        <f t="shared" si="19"/>
        <v>0</v>
      </c>
      <c r="AK24" s="2">
        <f t="shared" si="19"/>
        <v>0</v>
      </c>
      <c r="AL24" s="2">
        <f t="shared" si="19"/>
        <v>0</v>
      </c>
      <c r="AM24" s="2">
        <f t="shared" si="19"/>
        <v>0</v>
      </c>
      <c r="AN24" s="2">
        <f t="shared" si="19"/>
        <v>0</v>
      </c>
      <c r="AO24" s="2">
        <f t="shared" si="19"/>
        <v>0</v>
      </c>
      <c r="AP24" s="2">
        <f t="shared" si="19"/>
        <v>0</v>
      </c>
      <c r="AQ24" s="2">
        <f t="shared" si="19"/>
        <v>0</v>
      </c>
      <c r="AR24" s="2">
        <f t="shared" si="19"/>
        <v>0</v>
      </c>
      <c r="AS24" s="2">
        <f t="shared" si="19"/>
        <v>0</v>
      </c>
      <c r="AT24" s="2">
        <f t="shared" si="19"/>
        <v>0</v>
      </c>
    </row>
    <row r="25" ht="15.75" customHeight="1">
      <c r="A25" s="7"/>
      <c r="B25" s="130" t="str">
        <f>IF(ISTEXT("CPR-"&amp;VLOOKUP(A25,'Chart of Accounts'!$B$5:$C$54,2,FALSE)),"CPR-"&amp;VLOOKUP(A25,'Chart of Accounts'!$B$5:$C$54,2,FALSE),"")</f>
        <v/>
      </c>
      <c r="C25" s="104"/>
      <c r="D25" s="104"/>
      <c r="E25" s="104"/>
      <c r="F25" s="104"/>
      <c r="G25" s="104"/>
      <c r="H25" s="104"/>
      <c r="I25" s="104"/>
      <c r="J25" s="104"/>
      <c r="K25" s="104"/>
      <c r="L25" s="104"/>
      <c r="M25" s="104"/>
      <c r="N25" s="104"/>
      <c r="O25" s="95">
        <f t="shared" si="2"/>
        <v>0</v>
      </c>
      <c r="P25" s="2"/>
      <c r="Q25" s="2"/>
      <c r="R25" s="2"/>
      <c r="S25" s="2"/>
      <c r="T25" s="2" t="s">
        <v>181</v>
      </c>
      <c r="U25" s="2">
        <v>7034.0</v>
      </c>
      <c r="V25" s="2"/>
      <c r="W25" s="2"/>
      <c r="X25" s="2"/>
      <c r="Y25" s="2"/>
      <c r="Z25" s="2"/>
      <c r="AA25" s="2" t="s">
        <v>52</v>
      </c>
      <c r="AB25" s="2" t="str">
        <f t="shared" si="3"/>
        <v/>
      </c>
      <c r="AC25" s="2">
        <v>600.0</v>
      </c>
      <c r="AD25" s="2" t="str">
        <f t="shared" si="4"/>
        <v>083</v>
      </c>
      <c r="AE25" s="2"/>
      <c r="AF25" s="2"/>
      <c r="AG25" s="2">
        <v>110.0</v>
      </c>
      <c r="AH25" s="2" t="str">
        <f>Summary!$B$2</f>
        <v/>
      </c>
      <c r="AI25" s="2">
        <f t="shared" ref="AI25:AT25" si="20">IF(C25="",0,C25)</f>
        <v>0</v>
      </c>
      <c r="AJ25" s="2">
        <f t="shared" si="20"/>
        <v>0</v>
      </c>
      <c r="AK25" s="2">
        <f t="shared" si="20"/>
        <v>0</v>
      </c>
      <c r="AL25" s="2">
        <f t="shared" si="20"/>
        <v>0</v>
      </c>
      <c r="AM25" s="2">
        <f t="shared" si="20"/>
        <v>0</v>
      </c>
      <c r="AN25" s="2">
        <f t="shared" si="20"/>
        <v>0</v>
      </c>
      <c r="AO25" s="2">
        <f t="shared" si="20"/>
        <v>0</v>
      </c>
      <c r="AP25" s="2">
        <f t="shared" si="20"/>
        <v>0</v>
      </c>
      <c r="AQ25" s="2">
        <f t="shared" si="20"/>
        <v>0</v>
      </c>
      <c r="AR25" s="2">
        <f t="shared" si="20"/>
        <v>0</v>
      </c>
      <c r="AS25" s="2">
        <f t="shared" si="20"/>
        <v>0</v>
      </c>
      <c r="AT25" s="2">
        <f t="shared" si="20"/>
        <v>0</v>
      </c>
    </row>
    <row r="26" ht="15.75" customHeight="1">
      <c r="A26" s="7"/>
      <c r="B26" s="130" t="str">
        <f>IF(ISTEXT("CPR-"&amp;VLOOKUP(A26,'Chart of Accounts'!$B$5:$C$54,2,FALSE)),"CPR-"&amp;VLOOKUP(A26,'Chart of Accounts'!$B$5:$C$54,2,FALSE),"")</f>
        <v/>
      </c>
      <c r="C26" s="104"/>
      <c r="D26" s="104"/>
      <c r="E26" s="104"/>
      <c r="F26" s="104"/>
      <c r="G26" s="104"/>
      <c r="H26" s="104"/>
      <c r="I26" s="104"/>
      <c r="J26" s="104"/>
      <c r="K26" s="104"/>
      <c r="L26" s="104"/>
      <c r="M26" s="104"/>
      <c r="N26" s="104"/>
      <c r="O26" s="95">
        <f t="shared" si="2"/>
        <v>0</v>
      </c>
      <c r="P26" s="2"/>
      <c r="Q26" s="2"/>
      <c r="R26" s="2"/>
      <c r="S26" s="2"/>
      <c r="T26" s="2" t="s">
        <v>183</v>
      </c>
      <c r="U26" s="2">
        <v>7036.0</v>
      </c>
      <c r="V26" s="2"/>
      <c r="W26" s="2"/>
      <c r="X26" s="2"/>
      <c r="Y26" s="2"/>
      <c r="Z26" s="2"/>
      <c r="AA26" s="2" t="s">
        <v>52</v>
      </c>
      <c r="AB26" s="2" t="str">
        <f t="shared" si="3"/>
        <v/>
      </c>
      <c r="AC26" s="2">
        <v>600.0</v>
      </c>
      <c r="AD26" s="2" t="str">
        <f t="shared" si="4"/>
        <v>083</v>
      </c>
      <c r="AE26" s="2"/>
      <c r="AF26" s="2"/>
      <c r="AG26" s="2">
        <v>110.0</v>
      </c>
      <c r="AH26" s="2" t="str">
        <f>Summary!$B$2</f>
        <v/>
      </c>
      <c r="AI26" s="2">
        <f t="shared" ref="AI26:AT26" si="21">IF(C26="",0,C26)</f>
        <v>0</v>
      </c>
      <c r="AJ26" s="2">
        <f t="shared" si="21"/>
        <v>0</v>
      </c>
      <c r="AK26" s="2">
        <f t="shared" si="21"/>
        <v>0</v>
      </c>
      <c r="AL26" s="2">
        <f t="shared" si="21"/>
        <v>0</v>
      </c>
      <c r="AM26" s="2">
        <f t="shared" si="21"/>
        <v>0</v>
      </c>
      <c r="AN26" s="2">
        <f t="shared" si="21"/>
        <v>0</v>
      </c>
      <c r="AO26" s="2">
        <f t="shared" si="21"/>
        <v>0</v>
      </c>
      <c r="AP26" s="2">
        <f t="shared" si="21"/>
        <v>0</v>
      </c>
      <c r="AQ26" s="2">
        <f t="shared" si="21"/>
        <v>0</v>
      </c>
      <c r="AR26" s="2">
        <f t="shared" si="21"/>
        <v>0</v>
      </c>
      <c r="AS26" s="2">
        <f t="shared" si="21"/>
        <v>0</v>
      </c>
      <c r="AT26" s="2">
        <f t="shared" si="21"/>
        <v>0</v>
      </c>
    </row>
    <row r="27" ht="20.25" customHeight="1">
      <c r="A27" s="7"/>
      <c r="B27" s="130" t="str">
        <f>IF(ISTEXT("CPR-"&amp;VLOOKUP(A27,'Chart of Accounts'!$B$5:$C$54,2,FALSE)),"CPR-"&amp;VLOOKUP(A27,'Chart of Accounts'!$B$5:$C$54,2,FALSE),"")</f>
        <v/>
      </c>
      <c r="C27" s="104"/>
      <c r="D27" s="104"/>
      <c r="E27" s="104"/>
      <c r="F27" s="104"/>
      <c r="G27" s="104"/>
      <c r="H27" s="104"/>
      <c r="I27" s="104"/>
      <c r="J27" s="104"/>
      <c r="K27" s="104"/>
      <c r="L27" s="104"/>
      <c r="M27" s="104"/>
      <c r="N27" s="104"/>
      <c r="O27" s="95">
        <f t="shared" si="2"/>
        <v>0</v>
      </c>
      <c r="P27" s="2"/>
      <c r="Q27" s="2"/>
      <c r="R27" s="2"/>
      <c r="S27" s="2"/>
      <c r="T27" s="2" t="s">
        <v>184</v>
      </c>
      <c r="U27" s="2">
        <v>7038.0</v>
      </c>
      <c r="V27" s="2"/>
      <c r="W27" s="2"/>
      <c r="X27" s="2"/>
      <c r="Y27" s="2"/>
      <c r="Z27" s="2"/>
      <c r="AA27" s="2" t="s">
        <v>52</v>
      </c>
      <c r="AB27" s="2" t="str">
        <f t="shared" si="3"/>
        <v/>
      </c>
      <c r="AC27" s="2">
        <v>600.0</v>
      </c>
      <c r="AD27" s="2" t="str">
        <f t="shared" si="4"/>
        <v>083</v>
      </c>
      <c r="AE27" s="2"/>
      <c r="AF27" s="2"/>
      <c r="AG27" s="2">
        <v>110.0</v>
      </c>
      <c r="AH27" s="2" t="str">
        <f>Summary!$B$2</f>
        <v/>
      </c>
      <c r="AI27" s="2">
        <f t="shared" ref="AI27:AT27" si="22">IF(C27="",0,C27)</f>
        <v>0</v>
      </c>
      <c r="AJ27" s="2">
        <f t="shared" si="22"/>
        <v>0</v>
      </c>
      <c r="AK27" s="2">
        <f t="shared" si="22"/>
        <v>0</v>
      </c>
      <c r="AL27" s="2">
        <f t="shared" si="22"/>
        <v>0</v>
      </c>
      <c r="AM27" s="2">
        <f t="shared" si="22"/>
        <v>0</v>
      </c>
      <c r="AN27" s="2">
        <f t="shared" si="22"/>
        <v>0</v>
      </c>
      <c r="AO27" s="2">
        <f t="shared" si="22"/>
        <v>0</v>
      </c>
      <c r="AP27" s="2">
        <f t="shared" si="22"/>
        <v>0</v>
      </c>
      <c r="AQ27" s="2">
        <f t="shared" si="22"/>
        <v>0</v>
      </c>
      <c r="AR27" s="2">
        <f t="shared" si="22"/>
        <v>0</v>
      </c>
      <c r="AS27" s="2">
        <f t="shared" si="22"/>
        <v>0</v>
      </c>
      <c r="AT27" s="2">
        <f t="shared" si="22"/>
        <v>0</v>
      </c>
    </row>
    <row r="28" ht="20.25" customHeight="1">
      <c r="A28" s="7"/>
      <c r="B28" s="130" t="str">
        <f>IF(ISTEXT("CPR-"&amp;VLOOKUP(A28,'Chart of Accounts'!$B$5:$C$54,2,FALSE)),"CPR-"&amp;VLOOKUP(A28,'Chart of Accounts'!$B$5:$C$54,2,FALSE),"")</f>
        <v/>
      </c>
      <c r="C28" s="104"/>
      <c r="D28" s="104"/>
      <c r="E28" s="104"/>
      <c r="F28" s="104"/>
      <c r="G28" s="104"/>
      <c r="H28" s="104"/>
      <c r="I28" s="104"/>
      <c r="J28" s="104"/>
      <c r="K28" s="104"/>
      <c r="L28" s="104"/>
      <c r="M28" s="104"/>
      <c r="N28" s="104"/>
      <c r="O28" s="95">
        <f t="shared" si="2"/>
        <v>0</v>
      </c>
      <c r="P28" s="2"/>
      <c r="Q28" s="2"/>
      <c r="R28" s="2"/>
      <c r="S28" s="2"/>
      <c r="T28" s="2" t="s">
        <v>185</v>
      </c>
      <c r="U28" s="2">
        <v>7040.0</v>
      </c>
      <c r="V28" s="2"/>
      <c r="W28" s="2"/>
      <c r="X28" s="2"/>
      <c r="Y28" s="2"/>
      <c r="Z28" s="2"/>
      <c r="AA28" s="2" t="s">
        <v>52</v>
      </c>
      <c r="AB28" s="2" t="str">
        <f t="shared" si="3"/>
        <v/>
      </c>
      <c r="AC28" s="2">
        <v>600.0</v>
      </c>
      <c r="AD28" s="2" t="str">
        <f t="shared" si="4"/>
        <v>083</v>
      </c>
      <c r="AE28" s="2"/>
      <c r="AF28" s="2"/>
      <c r="AG28" s="2">
        <v>111.0</v>
      </c>
      <c r="AH28" s="2" t="str">
        <f>Summary!$B$2</f>
        <v/>
      </c>
      <c r="AI28" s="2">
        <f t="shared" ref="AI28:AT28" si="23">IF(C28="",0,C28)</f>
        <v>0</v>
      </c>
      <c r="AJ28" s="2">
        <f t="shared" si="23"/>
        <v>0</v>
      </c>
      <c r="AK28" s="2">
        <f t="shared" si="23"/>
        <v>0</v>
      </c>
      <c r="AL28" s="2">
        <f t="shared" si="23"/>
        <v>0</v>
      </c>
      <c r="AM28" s="2">
        <f t="shared" si="23"/>
        <v>0</v>
      </c>
      <c r="AN28" s="2">
        <f t="shared" si="23"/>
        <v>0</v>
      </c>
      <c r="AO28" s="2">
        <f t="shared" si="23"/>
        <v>0</v>
      </c>
      <c r="AP28" s="2">
        <f t="shared" si="23"/>
        <v>0</v>
      </c>
      <c r="AQ28" s="2">
        <f t="shared" si="23"/>
        <v>0</v>
      </c>
      <c r="AR28" s="2">
        <f t="shared" si="23"/>
        <v>0</v>
      </c>
      <c r="AS28" s="2">
        <f t="shared" si="23"/>
        <v>0</v>
      </c>
      <c r="AT28" s="2">
        <f t="shared" si="23"/>
        <v>0</v>
      </c>
    </row>
    <row r="29" ht="15.75" customHeight="1">
      <c r="A29" s="99"/>
      <c r="B29" s="94" t="s">
        <v>232</v>
      </c>
      <c r="C29" s="141">
        <f t="shared" ref="C29:O29" si="24">SUM(C9:C28)</f>
        <v>164</v>
      </c>
      <c r="D29" s="141">
        <f t="shared" si="24"/>
        <v>164</v>
      </c>
      <c r="E29" s="141">
        <f t="shared" si="24"/>
        <v>164</v>
      </c>
      <c r="F29" s="141">
        <f t="shared" si="24"/>
        <v>1071</v>
      </c>
      <c r="G29" s="141">
        <f t="shared" si="24"/>
        <v>164</v>
      </c>
      <c r="H29" s="141">
        <f t="shared" si="24"/>
        <v>164</v>
      </c>
      <c r="I29" s="141">
        <f t="shared" si="24"/>
        <v>289</v>
      </c>
      <c r="J29" s="141">
        <f t="shared" si="24"/>
        <v>164</v>
      </c>
      <c r="K29" s="141">
        <f t="shared" si="24"/>
        <v>164</v>
      </c>
      <c r="L29" s="141">
        <f t="shared" si="24"/>
        <v>164</v>
      </c>
      <c r="M29" s="141">
        <f t="shared" si="24"/>
        <v>164</v>
      </c>
      <c r="N29" s="141">
        <f t="shared" si="24"/>
        <v>164</v>
      </c>
      <c r="O29" s="141">
        <f t="shared" si="24"/>
        <v>3000</v>
      </c>
      <c r="P29" s="2"/>
      <c r="Q29" s="2"/>
      <c r="R29" s="2"/>
      <c r="S29" s="2"/>
      <c r="T29" s="2" t="s">
        <v>186</v>
      </c>
      <c r="U29" s="2">
        <v>7042.0</v>
      </c>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ht="15.75" customHeight="1">
      <c r="A30" s="2"/>
      <c r="B30" s="2"/>
      <c r="C30" s="2"/>
      <c r="D30" s="2"/>
      <c r="E30" s="2"/>
      <c r="F30" s="2"/>
      <c r="G30" s="2"/>
      <c r="H30" s="2"/>
      <c r="I30" s="2"/>
      <c r="J30" s="2"/>
      <c r="K30" s="2"/>
      <c r="L30" s="2"/>
      <c r="M30" s="2"/>
      <c r="N30" s="2"/>
      <c r="O30" s="2"/>
      <c r="P30" s="2"/>
      <c r="Q30" s="2"/>
      <c r="R30" s="2"/>
      <c r="S30" s="2"/>
      <c r="T30" s="2" t="s">
        <v>187</v>
      </c>
      <c r="U30" s="2">
        <v>7044.0</v>
      </c>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ht="15.75" customHeight="1">
      <c r="A31" s="2"/>
      <c r="B31" s="2"/>
      <c r="C31" s="2"/>
      <c r="D31" s="2"/>
      <c r="E31" s="2"/>
      <c r="F31" s="2"/>
      <c r="G31" s="2"/>
      <c r="H31" s="2"/>
      <c r="I31" s="2"/>
      <c r="J31" s="2"/>
      <c r="K31" s="2"/>
      <c r="L31" s="2"/>
      <c r="M31" s="2"/>
      <c r="N31" s="2"/>
      <c r="O31" s="2"/>
      <c r="P31" s="2"/>
      <c r="Q31" s="2"/>
      <c r="R31" s="2"/>
      <c r="S31" s="2"/>
      <c r="T31" s="2" t="s">
        <v>188</v>
      </c>
      <c r="U31" s="2">
        <v>7046.0</v>
      </c>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ht="15.75" customHeight="1">
      <c r="A32" s="2"/>
      <c r="B32" s="2"/>
      <c r="C32" s="2"/>
      <c r="D32" s="2"/>
      <c r="E32" s="2"/>
      <c r="F32" s="2"/>
      <c r="G32" s="2"/>
      <c r="H32" s="2"/>
      <c r="I32" s="2"/>
      <c r="J32" s="2"/>
      <c r="K32" s="2"/>
      <c r="L32" s="2"/>
      <c r="M32" s="2"/>
      <c r="N32" s="2"/>
      <c r="O32" s="2"/>
      <c r="P32" s="2"/>
      <c r="Q32" s="2"/>
      <c r="R32" s="2"/>
      <c r="S32" s="2"/>
      <c r="T32" s="2" t="s">
        <v>189</v>
      </c>
      <c r="U32" s="2">
        <v>7048.0</v>
      </c>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ht="15.75" customHeight="1">
      <c r="A33" s="2"/>
      <c r="B33" s="2"/>
      <c r="C33" s="2"/>
      <c r="D33" s="2"/>
      <c r="E33" s="2"/>
      <c r="F33" s="2"/>
      <c r="G33" s="2"/>
      <c r="H33" s="2"/>
      <c r="I33" s="2"/>
      <c r="J33" s="2"/>
      <c r="K33" s="2"/>
      <c r="L33" s="2"/>
      <c r="M33" s="2"/>
      <c r="N33" s="2"/>
      <c r="O33" s="2"/>
      <c r="P33" s="2"/>
      <c r="Q33" s="2"/>
      <c r="R33" s="2"/>
      <c r="S33" s="2"/>
      <c r="T33" s="2" t="s">
        <v>191</v>
      </c>
      <c r="U33" s="2">
        <v>7050.0</v>
      </c>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ht="15.75" customHeight="1">
      <c r="A34" s="2"/>
      <c r="B34" s="2"/>
      <c r="C34" s="2"/>
      <c r="D34" s="2"/>
      <c r="E34" s="2"/>
      <c r="F34" s="2"/>
      <c r="G34" s="2"/>
      <c r="H34" s="2"/>
      <c r="I34" s="2"/>
      <c r="J34" s="2"/>
      <c r="K34" s="2"/>
      <c r="L34" s="2"/>
      <c r="M34" s="2"/>
      <c r="N34" s="2"/>
      <c r="O34" s="2"/>
      <c r="P34" s="2"/>
      <c r="Q34" s="2"/>
      <c r="R34" s="2"/>
      <c r="S34" s="2"/>
      <c r="T34" s="2" t="s">
        <v>194</v>
      </c>
      <c r="U34" s="2">
        <v>7052.0</v>
      </c>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ht="15.75" customHeight="1">
      <c r="A35" s="2"/>
      <c r="B35" s="2"/>
      <c r="C35" s="2"/>
      <c r="D35" s="2"/>
      <c r="E35" s="2"/>
      <c r="F35" s="2"/>
      <c r="G35" s="2"/>
      <c r="H35" s="2"/>
      <c r="I35" s="2"/>
      <c r="J35" s="2"/>
      <c r="K35" s="2"/>
      <c r="L35" s="2"/>
      <c r="M35" s="2"/>
      <c r="N35" s="2"/>
      <c r="O35" s="2"/>
      <c r="P35" s="2"/>
      <c r="Q35" s="2"/>
      <c r="R35" s="2"/>
      <c r="S35" s="2"/>
      <c r="T35" s="2" t="s">
        <v>196</v>
      </c>
      <c r="U35" s="2">
        <v>7070.0</v>
      </c>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ht="15.75" customHeight="1">
      <c r="A36" s="2"/>
      <c r="B36" s="2"/>
      <c r="C36" s="2"/>
      <c r="D36" s="2"/>
      <c r="E36" s="2"/>
      <c r="F36" s="2"/>
      <c r="G36" s="2"/>
      <c r="H36" s="2"/>
      <c r="I36" s="2"/>
      <c r="J36" s="2"/>
      <c r="K36" s="2"/>
      <c r="L36" s="2"/>
      <c r="M36" s="2"/>
      <c r="N36" s="2"/>
      <c r="O36" s="2"/>
      <c r="P36" s="2"/>
      <c r="Q36" s="2"/>
      <c r="R36" s="2"/>
      <c r="S36" s="2"/>
      <c r="T36" s="2" t="s">
        <v>198</v>
      </c>
      <c r="U36" s="2">
        <v>7072.0</v>
      </c>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ht="15.75" customHeight="1">
      <c r="A37" s="2"/>
      <c r="B37" s="2"/>
      <c r="C37" s="2"/>
      <c r="D37" s="2"/>
      <c r="E37" s="2"/>
      <c r="F37" s="2"/>
      <c r="G37" s="2"/>
      <c r="H37" s="2"/>
      <c r="I37" s="2"/>
      <c r="J37" s="2"/>
      <c r="K37" s="2"/>
      <c r="L37" s="2"/>
      <c r="M37" s="2"/>
      <c r="N37" s="2"/>
      <c r="O37" s="2"/>
      <c r="P37" s="2"/>
      <c r="Q37" s="2"/>
      <c r="R37" s="2"/>
      <c r="S37" s="2"/>
      <c r="T37" s="2" t="s">
        <v>201</v>
      </c>
      <c r="U37" s="2">
        <v>7078.0</v>
      </c>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ht="15.75" customHeight="1">
      <c r="A38" s="2"/>
      <c r="B38" s="2"/>
      <c r="C38" s="2"/>
      <c r="D38" s="2"/>
      <c r="E38" s="2"/>
      <c r="F38" s="2"/>
      <c r="G38" s="2"/>
      <c r="H38" s="2"/>
      <c r="I38" s="2"/>
      <c r="J38" s="2"/>
      <c r="K38" s="2"/>
      <c r="L38" s="2"/>
      <c r="M38" s="2"/>
      <c r="N38" s="2"/>
      <c r="O38" s="2"/>
      <c r="P38" s="2"/>
      <c r="Q38" s="2"/>
      <c r="R38" s="2"/>
      <c r="S38" s="2"/>
      <c r="T38" s="2" t="s">
        <v>203</v>
      </c>
      <c r="U38" s="2">
        <v>7080.0</v>
      </c>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ht="15.75" customHeight="1">
      <c r="A39" s="2"/>
      <c r="B39" s="2"/>
      <c r="C39" s="2"/>
      <c r="D39" s="2"/>
      <c r="E39" s="2"/>
      <c r="F39" s="2"/>
      <c r="G39" s="2"/>
      <c r="H39" s="2"/>
      <c r="I39" s="2"/>
      <c r="J39" s="2"/>
      <c r="K39" s="2"/>
      <c r="L39" s="2"/>
      <c r="M39" s="2"/>
      <c r="N39" s="2"/>
      <c r="O39" s="2"/>
      <c r="P39" s="2"/>
      <c r="Q39" s="2"/>
      <c r="R39" s="2"/>
      <c r="S39" s="2"/>
      <c r="T39" s="2" t="s">
        <v>204</v>
      </c>
      <c r="U39" s="2">
        <v>7082.0</v>
      </c>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ht="15.75" customHeight="1">
      <c r="A40" s="2"/>
      <c r="B40" s="2"/>
      <c r="C40" s="2"/>
      <c r="D40" s="2"/>
      <c r="E40" s="2"/>
      <c r="F40" s="2"/>
      <c r="G40" s="2"/>
      <c r="H40" s="2"/>
      <c r="I40" s="2"/>
      <c r="J40" s="2"/>
      <c r="K40" s="2"/>
      <c r="L40" s="2"/>
      <c r="M40" s="2"/>
      <c r="N40" s="2"/>
      <c r="O40" s="2"/>
      <c r="P40" s="2"/>
      <c r="Q40" s="2"/>
      <c r="R40" s="2"/>
      <c r="S40" s="2"/>
      <c r="T40" s="2" t="s">
        <v>205</v>
      </c>
      <c r="U40" s="2">
        <v>7084.0</v>
      </c>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ht="15.75" customHeight="1">
      <c r="A41" s="2"/>
      <c r="B41" s="2"/>
      <c r="C41" s="2"/>
      <c r="D41" s="2"/>
      <c r="E41" s="2"/>
      <c r="F41" s="2"/>
      <c r="G41" s="2"/>
      <c r="H41" s="2"/>
      <c r="I41" s="2"/>
      <c r="J41" s="2"/>
      <c r="K41" s="2"/>
      <c r="L41" s="2"/>
      <c r="M41" s="2"/>
      <c r="N41" s="2"/>
      <c r="O41" s="2"/>
      <c r="P41" s="2"/>
      <c r="Q41" s="2"/>
      <c r="R41" s="2"/>
      <c r="S41" s="2"/>
      <c r="T41" s="2" t="s">
        <v>206</v>
      </c>
      <c r="U41" s="2">
        <v>7086.0</v>
      </c>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ht="15.75" customHeight="1">
      <c r="A42" s="2"/>
      <c r="B42" s="2"/>
      <c r="C42" s="2"/>
      <c r="D42" s="2"/>
      <c r="E42" s="2"/>
      <c r="F42" s="2"/>
      <c r="G42" s="2"/>
      <c r="H42" s="2"/>
      <c r="I42" s="2"/>
      <c r="J42" s="2"/>
      <c r="K42" s="2"/>
      <c r="L42" s="2"/>
      <c r="M42" s="2"/>
      <c r="N42" s="2"/>
      <c r="O42" s="2"/>
      <c r="P42" s="2"/>
      <c r="Q42" s="2"/>
      <c r="R42" s="2"/>
      <c r="S42" s="2"/>
      <c r="T42" s="2" t="s">
        <v>207</v>
      </c>
      <c r="U42" s="2">
        <v>7088.0</v>
      </c>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15.75" customHeight="1">
      <c r="A43" s="2"/>
      <c r="B43" s="2"/>
      <c r="C43" s="2"/>
      <c r="D43" s="2"/>
      <c r="E43" s="2"/>
      <c r="F43" s="2"/>
      <c r="G43" s="2"/>
      <c r="H43" s="2"/>
      <c r="I43" s="2"/>
      <c r="J43" s="2"/>
      <c r="K43" s="2"/>
      <c r="L43" s="2"/>
      <c r="M43" s="2"/>
      <c r="N43" s="2"/>
      <c r="O43" s="2"/>
      <c r="P43" s="2"/>
      <c r="Q43" s="2"/>
      <c r="R43" s="2"/>
      <c r="S43" s="2"/>
      <c r="T43" s="2" t="s">
        <v>209</v>
      </c>
      <c r="U43" s="2">
        <v>7090.0</v>
      </c>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ht="15.75" customHeight="1">
      <c r="A44" s="2"/>
      <c r="B44" s="2"/>
      <c r="C44" s="2"/>
      <c r="D44" s="2"/>
      <c r="E44" s="2"/>
      <c r="F44" s="2"/>
      <c r="G44" s="2"/>
      <c r="H44" s="2"/>
      <c r="I44" s="2"/>
      <c r="J44" s="2"/>
      <c r="K44" s="2"/>
      <c r="L44" s="2"/>
      <c r="M44" s="2"/>
      <c r="N44" s="2"/>
      <c r="O44" s="2"/>
      <c r="P44" s="2"/>
      <c r="Q44" s="2"/>
      <c r="R44" s="2"/>
      <c r="S44" s="2"/>
      <c r="T44" s="2" t="str">
        <f>'Chart of Accounts'!I39</f>
        <v/>
      </c>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ht="15.75" customHeight="1">
      <c r="A45" s="2"/>
      <c r="B45" s="2"/>
      <c r="C45" s="2"/>
      <c r="D45" s="2"/>
      <c r="E45" s="2"/>
      <c r="F45" s="2"/>
      <c r="G45" s="2"/>
      <c r="H45" s="2"/>
      <c r="I45" s="2"/>
      <c r="J45" s="2"/>
      <c r="K45" s="2"/>
      <c r="L45" s="2"/>
      <c r="M45" s="2"/>
      <c r="N45" s="2"/>
      <c r="O45" s="2"/>
      <c r="P45" s="2"/>
      <c r="Q45" s="2"/>
      <c r="R45" s="2"/>
      <c r="S45" s="2"/>
      <c r="T45" s="2" t="str">
        <f>'Chart of Accounts'!I40</f>
        <v/>
      </c>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ht="15.75" customHeight="1">
      <c r="A46" s="2"/>
      <c r="B46" s="2"/>
      <c r="C46" s="2"/>
      <c r="D46" s="2"/>
      <c r="E46" s="2"/>
      <c r="F46" s="2"/>
      <c r="G46" s="2"/>
      <c r="H46" s="2"/>
      <c r="I46" s="2"/>
      <c r="J46" s="2"/>
      <c r="K46" s="2"/>
      <c r="L46" s="2"/>
      <c r="M46" s="2"/>
      <c r="N46" s="2"/>
      <c r="O46" s="2"/>
      <c r="P46" s="2"/>
      <c r="Q46" s="2"/>
      <c r="R46" s="2"/>
      <c r="S46" s="2"/>
      <c r="T46" s="2" t="str">
        <f>'Chart of Accounts'!I41</f>
        <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ht="15.75" customHeight="1">
      <c r="A47" s="2"/>
      <c r="B47" s="2"/>
      <c r="C47" s="2"/>
      <c r="D47" s="2"/>
      <c r="E47" s="2"/>
      <c r="F47" s="2"/>
      <c r="G47" s="2"/>
      <c r="H47" s="2"/>
      <c r="I47" s="2"/>
      <c r="J47" s="2"/>
      <c r="K47" s="2"/>
      <c r="L47" s="2"/>
      <c r="M47" s="2"/>
      <c r="N47" s="2"/>
      <c r="O47" s="2"/>
      <c r="P47" s="2"/>
      <c r="Q47" s="2"/>
      <c r="R47" s="2"/>
      <c r="S47" s="2"/>
      <c r="T47" s="2" t="str">
        <f>'Chart of Accounts'!I42</f>
        <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ht="15.75" customHeight="1">
      <c r="A48" s="2"/>
      <c r="B48" s="2"/>
      <c r="C48" s="2"/>
      <c r="D48" s="2"/>
      <c r="E48" s="2"/>
      <c r="F48" s="2"/>
      <c r="G48" s="2"/>
      <c r="H48" s="2"/>
      <c r="I48" s="2"/>
      <c r="J48" s="2"/>
      <c r="K48" s="2"/>
      <c r="L48" s="2"/>
      <c r="M48" s="2"/>
      <c r="N48" s="2"/>
      <c r="O48" s="2"/>
      <c r="P48" s="2"/>
      <c r="Q48" s="2"/>
      <c r="R48" s="2"/>
      <c r="S48" s="2"/>
      <c r="T48" s="2" t="str">
        <f>'Chart of Accounts'!I43</f>
        <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2"/>
      <c r="B49" s="2"/>
      <c r="C49" s="2"/>
      <c r="D49" s="2"/>
      <c r="E49" s="2"/>
      <c r="F49" s="2"/>
      <c r="G49" s="2"/>
      <c r="H49" s="2"/>
      <c r="I49" s="2"/>
      <c r="J49" s="2"/>
      <c r="K49" s="2"/>
      <c r="L49" s="2"/>
      <c r="M49" s="2"/>
      <c r="N49" s="2"/>
      <c r="O49" s="2"/>
      <c r="P49" s="2"/>
      <c r="Q49" s="2"/>
      <c r="R49" s="2"/>
      <c r="S49" s="2"/>
      <c r="T49" s="2" t="str">
        <f>'Chart of Accounts'!I44</f>
        <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ht="15.75" customHeight="1">
      <c r="A50" s="2"/>
      <c r="B50" s="2"/>
      <c r="C50" s="2"/>
      <c r="D50" s="2"/>
      <c r="E50" s="2"/>
      <c r="F50" s="2"/>
      <c r="G50" s="2"/>
      <c r="H50" s="2"/>
      <c r="I50" s="2"/>
      <c r="J50" s="2"/>
      <c r="K50" s="2"/>
      <c r="L50" s="2"/>
      <c r="M50" s="2"/>
      <c r="N50" s="2"/>
      <c r="O50" s="2"/>
      <c r="P50" s="2"/>
      <c r="Q50" s="2"/>
      <c r="R50" s="2"/>
      <c r="S50" s="2"/>
      <c r="T50" s="2" t="str">
        <f>'Chart of Accounts'!I45</f>
        <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15.75" customHeight="1">
      <c r="A51" s="2"/>
      <c r="B51" s="2"/>
      <c r="C51" s="2"/>
      <c r="D51" s="2"/>
      <c r="E51" s="2"/>
      <c r="F51" s="2"/>
      <c r="G51" s="2"/>
      <c r="H51" s="2"/>
      <c r="I51" s="2"/>
      <c r="J51" s="2"/>
      <c r="K51" s="2"/>
      <c r="L51" s="2"/>
      <c r="M51" s="2"/>
      <c r="N51" s="2"/>
      <c r="O51" s="2"/>
      <c r="P51" s="2"/>
      <c r="Q51" s="2"/>
      <c r="R51" s="2"/>
      <c r="S51" s="2"/>
      <c r="T51" s="2" t="str">
        <f>'Chart of Accounts'!I46</f>
        <v/>
      </c>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15.75" customHeight="1">
      <c r="A52" s="2"/>
      <c r="B52" s="2"/>
      <c r="C52" s="2"/>
      <c r="D52" s="2"/>
      <c r="E52" s="2"/>
      <c r="F52" s="2"/>
      <c r="G52" s="2"/>
      <c r="H52" s="2"/>
      <c r="I52" s="2"/>
      <c r="J52" s="2"/>
      <c r="K52" s="2"/>
      <c r="L52" s="2"/>
      <c r="M52" s="2"/>
      <c r="N52" s="2"/>
      <c r="O52" s="2"/>
      <c r="P52" s="2"/>
      <c r="Q52" s="2"/>
      <c r="R52" s="2"/>
      <c r="S52" s="2"/>
      <c r="T52" s="2" t="str">
        <f>'Chart of Accounts'!I47</f>
        <v/>
      </c>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15.75" customHeight="1">
      <c r="A53" s="2"/>
      <c r="B53" s="2"/>
      <c r="C53" s="2"/>
      <c r="D53" s="2"/>
      <c r="E53" s="2"/>
      <c r="F53" s="2"/>
      <c r="G53" s="2"/>
      <c r="H53" s="2"/>
      <c r="I53" s="2"/>
      <c r="J53" s="2"/>
      <c r="K53" s="2"/>
      <c r="L53" s="2"/>
      <c r="M53" s="2"/>
      <c r="N53" s="2"/>
      <c r="O53" s="2"/>
      <c r="P53" s="2"/>
      <c r="Q53" s="2"/>
      <c r="R53" s="2"/>
      <c r="S53" s="2"/>
      <c r="T53" s="2" t="str">
        <f>'Chart of Accounts'!I48</f>
        <v/>
      </c>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15.75" customHeight="1">
      <c r="A54" s="2"/>
      <c r="B54" s="2"/>
      <c r="C54" s="2"/>
      <c r="D54" s="2"/>
      <c r="E54" s="2"/>
      <c r="F54" s="2"/>
      <c r="G54" s="2"/>
      <c r="H54" s="2"/>
      <c r="I54" s="2"/>
      <c r="J54" s="2"/>
      <c r="K54" s="2"/>
      <c r="L54" s="2"/>
      <c r="M54" s="2"/>
      <c r="N54" s="2"/>
      <c r="O54" s="2"/>
      <c r="P54" s="2"/>
      <c r="Q54" s="2"/>
      <c r="R54" s="2"/>
      <c r="S54" s="2"/>
      <c r="T54" s="2" t="str">
        <f>'Chart of Accounts'!I49</f>
        <v/>
      </c>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ht="15.75" customHeight="1">
      <c r="A55" s="2"/>
      <c r="B55" s="2"/>
      <c r="C55" s="2"/>
      <c r="D55" s="2"/>
      <c r="E55" s="2"/>
      <c r="F55" s="2"/>
      <c r="G55" s="2"/>
      <c r="H55" s="2"/>
      <c r="I55" s="2"/>
      <c r="J55" s="2"/>
      <c r="K55" s="2"/>
      <c r="L55" s="2"/>
      <c r="M55" s="2"/>
      <c r="N55" s="2"/>
      <c r="O55" s="2"/>
      <c r="P55" s="2"/>
      <c r="Q55" s="2"/>
      <c r="R55" s="2"/>
      <c r="S55" s="2"/>
      <c r="T55" s="2" t="str">
        <f>'Chart of Accounts'!I50</f>
        <v/>
      </c>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ht="15.75" customHeight="1">
      <c r="A56" s="2"/>
      <c r="B56" s="2"/>
      <c r="C56" s="2"/>
      <c r="D56" s="2"/>
      <c r="E56" s="2"/>
      <c r="F56" s="2"/>
      <c r="G56" s="2"/>
      <c r="H56" s="2"/>
      <c r="I56" s="2"/>
      <c r="J56" s="2"/>
      <c r="K56" s="2"/>
      <c r="L56" s="2"/>
      <c r="M56" s="2"/>
      <c r="N56" s="2"/>
      <c r="O56" s="2"/>
      <c r="P56" s="2"/>
      <c r="Q56" s="2"/>
      <c r="R56" s="2"/>
      <c r="S56" s="2"/>
      <c r="T56" s="2" t="str">
        <f>'Chart of Accounts'!I52</f>
        <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19:A28">
      <formula1>$U$10:$U$43</formula1>
    </dataValidation>
    <dataValidation type="decimal" operator="greaterThanOrEqual" allowBlank="1" showErrorMessage="1" sqref="C9:N28">
      <formula1>0.0</formula1>
    </dataValidation>
  </dataValidations>
  <printOptions/>
  <pageMargins bottom="1.0" footer="0.0" header="0.0" left="0.75" right="0.75" top="1.0"/>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6.86"/>
    <col customWidth="1" min="16" max="19" width="9.14"/>
    <col customWidth="1" hidden="1" min="20" max="21" width="9.14"/>
    <col customWidth="1" min="22" max="25" width="9.14"/>
    <col customWidth="1" hidden="1" min="26"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CPR!G3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2"/>
      <c r="Q7" s="2"/>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127" t="s">
        <v>229</v>
      </c>
      <c r="B8" s="98"/>
      <c r="C8" s="94"/>
      <c r="D8" s="95"/>
      <c r="E8" s="95"/>
      <c r="F8" s="95"/>
      <c r="G8" s="95"/>
      <c r="H8" s="95"/>
      <c r="I8" s="95"/>
      <c r="J8" s="95"/>
      <c r="K8" s="95"/>
      <c r="L8" s="95"/>
      <c r="M8" s="95"/>
      <c r="N8" s="95"/>
      <c r="O8" s="95"/>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138" t="s">
        <v>230</v>
      </c>
      <c r="B9" s="94"/>
      <c r="C9" s="95"/>
      <c r="D9" s="95"/>
      <c r="E9" s="95"/>
      <c r="F9" s="95"/>
      <c r="G9" s="95"/>
      <c r="H9" s="95"/>
      <c r="I9" s="95"/>
      <c r="J9" s="95"/>
      <c r="K9" s="95"/>
      <c r="L9" s="95"/>
      <c r="M9" s="95"/>
      <c r="N9" s="95"/>
      <c r="O9" s="95"/>
      <c r="P9" s="2"/>
      <c r="Q9" s="2"/>
      <c r="R9" s="2"/>
      <c r="S9" s="2"/>
      <c r="T9" s="106" t="s">
        <v>123</v>
      </c>
      <c r="U9" s="2"/>
      <c r="V9" s="2"/>
      <c r="W9" s="2"/>
      <c r="X9" s="2"/>
      <c r="Y9" s="2"/>
      <c r="Z9" s="2"/>
      <c r="AA9" s="2"/>
      <c r="AB9" s="2"/>
      <c r="AC9" s="2"/>
      <c r="AD9" s="2"/>
      <c r="AE9" s="2"/>
      <c r="AF9" s="2"/>
      <c r="AG9" s="2"/>
      <c r="AH9" s="2"/>
      <c r="AI9" s="2"/>
      <c r="AJ9" s="2"/>
      <c r="AK9" s="2"/>
      <c r="AL9" s="2"/>
      <c r="AM9" s="2"/>
      <c r="AN9" s="2"/>
      <c r="AO9" s="2"/>
      <c r="AP9" s="2"/>
      <c r="AQ9" s="2"/>
      <c r="AR9" s="2"/>
      <c r="AS9" s="2"/>
      <c r="AT9" s="2"/>
    </row>
    <row r="10">
      <c r="A10" s="99">
        <v>7006.0</v>
      </c>
      <c r="B10" s="130" t="str">
        <f>IF(ISTEXT("ET-"&amp;VLOOKUP(A10,'Chart of Accounts'!$B$5:$C$50,2,FALSE)),"ET-"&amp;VLOOKUP(A10,'Chart of Accounts'!$B$5:$C$50,2,FALSE),"")</f>
        <v>ET-Educational Materials</v>
      </c>
      <c r="C10" s="114"/>
      <c r="D10" s="114"/>
      <c r="E10" s="114"/>
      <c r="F10" s="114"/>
      <c r="G10" s="114"/>
      <c r="H10" s="114"/>
      <c r="I10" s="114"/>
      <c r="J10" s="114">
        <v>475.0</v>
      </c>
      <c r="K10" s="114"/>
      <c r="L10" s="114"/>
      <c r="M10" s="114"/>
      <c r="N10" s="114"/>
      <c r="O10" s="95">
        <f t="shared" ref="O10:O19" si="2">SUM(C10:N10)</f>
        <v>475</v>
      </c>
      <c r="P10" s="2"/>
      <c r="Q10" s="2"/>
      <c r="R10" s="2"/>
      <c r="S10" s="2"/>
      <c r="T10" s="2" t="s">
        <v>128</v>
      </c>
      <c r="U10" s="2">
        <v>7004.0</v>
      </c>
      <c r="V10" s="2"/>
      <c r="W10" s="2"/>
      <c r="X10" s="2"/>
      <c r="Y10" s="2"/>
      <c r="Z10" s="2"/>
      <c r="AA10" s="2" t="s">
        <v>52</v>
      </c>
      <c r="AB10" s="2" t="str">
        <f t="shared" ref="AB10:AB19" si="3">IF(A10="","",A10&amp;"-000000")</f>
        <v>7006-000000</v>
      </c>
      <c r="AC10" s="2">
        <v>701.0</v>
      </c>
      <c r="AD10" s="2" t="str">
        <f t="shared" ref="AD10:AD19" si="4">IF(LEN($O$1)=3,$O$1,IF(LEN($O$1)=2,0&amp;$O$1,IF(LEN($O$1)=1,0&amp;0&amp;$O$1,"ERROR")))</f>
        <v>083</v>
      </c>
      <c r="AE10" s="2"/>
      <c r="AF10" s="2"/>
      <c r="AG10" s="2">
        <v>110.0</v>
      </c>
      <c r="AH10" s="2" t="str">
        <f>Summary!$B$2</f>
        <v/>
      </c>
      <c r="AI10" s="2">
        <f t="shared" ref="AI10:AT10" si="1">IF(C10="",0,C10)</f>
        <v>0</v>
      </c>
      <c r="AJ10" s="2">
        <f t="shared" si="1"/>
        <v>0</v>
      </c>
      <c r="AK10" s="2">
        <f t="shared" si="1"/>
        <v>0</v>
      </c>
      <c r="AL10" s="2">
        <f t="shared" si="1"/>
        <v>0</v>
      </c>
      <c r="AM10" s="2">
        <f t="shared" si="1"/>
        <v>0</v>
      </c>
      <c r="AN10" s="2">
        <f t="shared" si="1"/>
        <v>0</v>
      </c>
      <c r="AO10" s="2">
        <f t="shared" si="1"/>
        <v>0</v>
      </c>
      <c r="AP10" s="48">
        <f t="shared" si="1"/>
        <v>475</v>
      </c>
      <c r="AQ10" s="2">
        <f t="shared" si="1"/>
        <v>0</v>
      </c>
      <c r="AR10" s="2">
        <f t="shared" si="1"/>
        <v>0</v>
      </c>
      <c r="AS10" s="2">
        <f t="shared" si="1"/>
        <v>0</v>
      </c>
      <c r="AT10" s="2">
        <f t="shared" si="1"/>
        <v>0</v>
      </c>
    </row>
    <row r="11">
      <c r="A11" s="99">
        <v>7008.0</v>
      </c>
      <c r="B11" s="130" t="str">
        <f>IF(ISTEXT("ET-"&amp;VLOOKUP(A11,'Chart of Accounts'!$B$5:$C$50,2,FALSE)),"ET-"&amp;VLOOKUP(A11,'Chart of Accounts'!$B$5:$C$50,2,FALSE),"")</f>
        <v>ET-Promotional Materials</v>
      </c>
      <c r="C11" s="104"/>
      <c r="D11" s="104"/>
      <c r="E11" s="104"/>
      <c r="F11" s="104"/>
      <c r="G11" s="104"/>
      <c r="H11" s="104"/>
      <c r="I11" s="104"/>
      <c r="J11" s="104"/>
      <c r="K11" s="104"/>
      <c r="L11" s="104"/>
      <c r="M11" s="104"/>
      <c r="N11" s="104"/>
      <c r="O11" s="95">
        <f t="shared" si="2"/>
        <v>0</v>
      </c>
      <c r="P11" s="2"/>
      <c r="Q11" s="2"/>
      <c r="R11" s="2"/>
      <c r="S11" s="2"/>
      <c r="T11" s="2" t="s">
        <v>133</v>
      </c>
      <c r="U11" s="2">
        <v>7006.0</v>
      </c>
      <c r="V11" s="2"/>
      <c r="W11" s="2"/>
      <c r="X11" s="2"/>
      <c r="Y11" s="2"/>
      <c r="Z11" s="2"/>
      <c r="AA11" s="2" t="s">
        <v>52</v>
      </c>
      <c r="AB11" s="2" t="str">
        <f t="shared" si="3"/>
        <v>7008-000000</v>
      </c>
      <c r="AC11" s="2">
        <v>701.0</v>
      </c>
      <c r="AD11" s="2" t="str">
        <f t="shared" si="4"/>
        <v>083</v>
      </c>
      <c r="AE11" s="2"/>
      <c r="AF11" s="2"/>
      <c r="AG11" s="2">
        <v>110.0</v>
      </c>
      <c r="AH11" s="2" t="str">
        <f>Summary!$B$2</f>
        <v/>
      </c>
      <c r="AI11" s="2">
        <f t="shared" ref="AI11:AT11" si="5">IF(C11="",0,C11)</f>
        <v>0</v>
      </c>
      <c r="AJ11" s="2">
        <f t="shared" si="5"/>
        <v>0</v>
      </c>
      <c r="AK11" s="2">
        <f t="shared" si="5"/>
        <v>0</v>
      </c>
      <c r="AL11" s="2">
        <f t="shared" si="5"/>
        <v>0</v>
      </c>
      <c r="AM11" s="2">
        <f t="shared" si="5"/>
        <v>0</v>
      </c>
      <c r="AN11" s="2">
        <f t="shared" si="5"/>
        <v>0</v>
      </c>
      <c r="AO11" s="2">
        <f t="shared" si="5"/>
        <v>0</v>
      </c>
      <c r="AP11" s="2">
        <f t="shared" si="5"/>
        <v>0</v>
      </c>
      <c r="AQ11" s="2">
        <f t="shared" si="5"/>
        <v>0</v>
      </c>
      <c r="AR11" s="2">
        <f t="shared" si="5"/>
        <v>0</v>
      </c>
      <c r="AS11" s="2">
        <f t="shared" si="5"/>
        <v>0</v>
      </c>
      <c r="AT11" s="2">
        <f t="shared" si="5"/>
        <v>0</v>
      </c>
    </row>
    <row r="12" ht="18.75" customHeight="1">
      <c r="A12" s="99">
        <v>7010.0</v>
      </c>
      <c r="B12" s="130" t="str">
        <f>IF(ISTEXT("ET-"&amp;VLOOKUP(A12,'Chart of Accounts'!$B$5:$C$50,2,FALSE)),"ET-"&amp;VLOOKUP(A12,'Chart of Accounts'!$B$5:$C$50,2,FALSE),"")</f>
        <v>ET-Awards Expense (Trophies, Plaques, Ribbons &amp; Certificates)</v>
      </c>
      <c r="C12" s="104"/>
      <c r="D12" s="104"/>
      <c r="E12" s="104"/>
      <c r="F12" s="104"/>
      <c r="G12" s="104">
        <v>0.0</v>
      </c>
      <c r="H12" s="104"/>
      <c r="I12" s="104"/>
      <c r="J12" s="104"/>
      <c r="K12" s="104"/>
      <c r="L12" s="104"/>
      <c r="M12" s="104"/>
      <c r="N12" s="104"/>
      <c r="O12" s="95">
        <f t="shared" si="2"/>
        <v>0</v>
      </c>
      <c r="P12" s="2"/>
      <c r="Q12" s="2"/>
      <c r="R12" s="2"/>
      <c r="S12" s="2"/>
      <c r="T12" s="2" t="s">
        <v>138</v>
      </c>
      <c r="U12" s="2">
        <v>7008.0</v>
      </c>
      <c r="V12" s="2"/>
      <c r="W12" s="2"/>
      <c r="X12" s="2"/>
      <c r="Y12" s="2"/>
      <c r="Z12" s="2"/>
      <c r="AA12" s="2" t="s">
        <v>52</v>
      </c>
      <c r="AB12" s="2" t="str">
        <f t="shared" si="3"/>
        <v>7010-000000</v>
      </c>
      <c r="AC12" s="2">
        <v>701.0</v>
      </c>
      <c r="AD12" s="2" t="str">
        <f t="shared" si="4"/>
        <v>083</v>
      </c>
      <c r="AE12" s="2"/>
      <c r="AF12" s="2"/>
      <c r="AG12" s="2">
        <v>110.0</v>
      </c>
      <c r="AH12" s="2" t="str">
        <f>Summary!$B$2</f>
        <v/>
      </c>
      <c r="AI12" s="2">
        <f t="shared" ref="AI12:AT12" si="6">IF(C12="",0,C12)</f>
        <v>0</v>
      </c>
      <c r="AJ12" s="2">
        <f t="shared" si="6"/>
        <v>0</v>
      </c>
      <c r="AK12" s="2">
        <f t="shared" si="6"/>
        <v>0</v>
      </c>
      <c r="AL12" s="2">
        <f t="shared" si="6"/>
        <v>0</v>
      </c>
      <c r="AM12" s="110">
        <f t="shared" si="6"/>
        <v>0</v>
      </c>
      <c r="AN12" s="2">
        <f t="shared" si="6"/>
        <v>0</v>
      </c>
      <c r="AO12" s="2">
        <f t="shared" si="6"/>
        <v>0</v>
      </c>
      <c r="AP12" s="2">
        <f t="shared" si="6"/>
        <v>0</v>
      </c>
      <c r="AQ12" s="2">
        <f t="shared" si="6"/>
        <v>0</v>
      </c>
      <c r="AR12" s="2">
        <f t="shared" si="6"/>
        <v>0</v>
      </c>
      <c r="AS12" s="2">
        <f t="shared" si="6"/>
        <v>0</v>
      </c>
      <c r="AT12" s="2">
        <f t="shared" si="6"/>
        <v>0</v>
      </c>
    </row>
    <row r="13">
      <c r="A13" s="99">
        <v>7078.0</v>
      </c>
      <c r="B13" s="130" t="str">
        <f>IF(ISTEXT("ET-"&amp;VLOOKUP(A13,'Chart of Accounts'!$B$5:$C$50,2,FALSE)),"ET-"&amp;VLOOKUP(A13,'Chart of Accounts'!$B$5:$C$50,2,FALSE),"")</f>
        <v>ET-Food Expense</v>
      </c>
      <c r="C13" s="104"/>
      <c r="D13" s="104"/>
      <c r="E13" s="104"/>
      <c r="F13" s="104"/>
      <c r="G13" s="104">
        <v>250.0</v>
      </c>
      <c r="H13" s="104"/>
      <c r="I13" s="104"/>
      <c r="J13" s="104">
        <v>250.0</v>
      </c>
      <c r="K13" s="104"/>
      <c r="L13" s="104"/>
      <c r="M13" s="104"/>
      <c r="N13" s="104"/>
      <c r="O13" s="95">
        <f t="shared" si="2"/>
        <v>500</v>
      </c>
      <c r="P13" s="2"/>
      <c r="Q13" s="2"/>
      <c r="R13" s="2"/>
      <c r="S13" s="2"/>
      <c r="T13" s="2" t="s">
        <v>146</v>
      </c>
      <c r="U13" s="2">
        <v>7010.0</v>
      </c>
      <c r="V13" s="2"/>
      <c r="W13" s="2"/>
      <c r="X13" s="2"/>
      <c r="Y13" s="2"/>
      <c r="Z13" s="2"/>
      <c r="AA13" s="2" t="s">
        <v>52</v>
      </c>
      <c r="AB13" s="2" t="str">
        <f t="shared" si="3"/>
        <v>7078-000000</v>
      </c>
      <c r="AC13" s="2">
        <v>701.0</v>
      </c>
      <c r="AD13" s="2" t="str">
        <f t="shared" si="4"/>
        <v>083</v>
      </c>
      <c r="AE13" s="2"/>
      <c r="AF13" s="2"/>
      <c r="AG13" s="2">
        <v>110.0</v>
      </c>
      <c r="AH13" s="2" t="str">
        <f>Summary!$B$2</f>
        <v/>
      </c>
      <c r="AI13" s="2">
        <f t="shared" ref="AI13:AT13" si="7">IF(C13="",0,C13)</f>
        <v>0</v>
      </c>
      <c r="AJ13" s="2">
        <f t="shared" si="7"/>
        <v>0</v>
      </c>
      <c r="AK13" s="2">
        <f t="shared" si="7"/>
        <v>0</v>
      </c>
      <c r="AL13" s="2">
        <f t="shared" si="7"/>
        <v>0</v>
      </c>
      <c r="AM13" s="110">
        <f t="shared" si="7"/>
        <v>250</v>
      </c>
      <c r="AN13" s="2">
        <f t="shared" si="7"/>
        <v>0</v>
      </c>
      <c r="AO13" s="2">
        <f t="shared" si="7"/>
        <v>0</v>
      </c>
      <c r="AP13" s="110">
        <f t="shared" si="7"/>
        <v>250</v>
      </c>
      <c r="AQ13" s="2">
        <f t="shared" si="7"/>
        <v>0</v>
      </c>
      <c r="AR13" s="2">
        <f t="shared" si="7"/>
        <v>0</v>
      </c>
      <c r="AS13" s="2">
        <f t="shared" si="7"/>
        <v>0</v>
      </c>
      <c r="AT13" s="2">
        <f t="shared" si="7"/>
        <v>0</v>
      </c>
    </row>
    <row r="14">
      <c r="A14" s="99">
        <v>7080.0</v>
      </c>
      <c r="B14" s="130" t="str">
        <f>IF(ISTEXT("ET-"&amp;VLOOKUP(A14,'Chart of Accounts'!$B$5:$C$50,2,FALSE)),"ET-"&amp;VLOOKUP(A14,'Chart of Accounts'!$B$5:$C$50,2,FALSE),"")</f>
        <v>ET-Gifts &amp; Thank Yous</v>
      </c>
      <c r="C14" s="104"/>
      <c r="D14" s="104"/>
      <c r="E14" s="104"/>
      <c r="F14" s="104"/>
      <c r="G14" s="104">
        <v>60.0</v>
      </c>
      <c r="H14" s="104"/>
      <c r="I14" s="104"/>
      <c r="J14" s="104">
        <v>60.0</v>
      </c>
      <c r="K14" s="104"/>
      <c r="L14" s="104"/>
      <c r="M14" s="104"/>
      <c r="N14" s="104"/>
      <c r="O14" s="95">
        <f t="shared" si="2"/>
        <v>120</v>
      </c>
      <c r="P14" s="2"/>
      <c r="Q14" s="2"/>
      <c r="R14" s="2"/>
      <c r="S14" s="2"/>
      <c r="T14" s="2" t="s">
        <v>151</v>
      </c>
      <c r="U14" s="2">
        <v>7012.0</v>
      </c>
      <c r="V14" s="2"/>
      <c r="W14" s="2"/>
      <c r="X14" s="2"/>
      <c r="Y14" s="2"/>
      <c r="Z14" s="2"/>
      <c r="AA14" s="2" t="s">
        <v>52</v>
      </c>
      <c r="AB14" s="2" t="str">
        <f t="shared" si="3"/>
        <v>7080-000000</v>
      </c>
      <c r="AC14" s="2">
        <v>701.0</v>
      </c>
      <c r="AD14" s="2" t="str">
        <f t="shared" si="4"/>
        <v>083</v>
      </c>
      <c r="AE14" s="2"/>
      <c r="AF14" s="2"/>
      <c r="AG14" s="2">
        <v>110.0</v>
      </c>
      <c r="AH14" s="2" t="str">
        <f>Summary!$B$2</f>
        <v/>
      </c>
      <c r="AI14" s="2">
        <f t="shared" ref="AI14:AT14" si="8">IF(C14="",0,C14)</f>
        <v>0</v>
      </c>
      <c r="AJ14" s="2">
        <f t="shared" si="8"/>
        <v>0</v>
      </c>
      <c r="AK14" s="2">
        <f t="shared" si="8"/>
        <v>0</v>
      </c>
      <c r="AL14" s="2">
        <f t="shared" si="8"/>
        <v>0</v>
      </c>
      <c r="AM14" s="110">
        <f t="shared" si="8"/>
        <v>60</v>
      </c>
      <c r="AN14" s="2">
        <f t="shared" si="8"/>
        <v>0</v>
      </c>
      <c r="AO14" s="2">
        <f t="shared" si="8"/>
        <v>0</v>
      </c>
      <c r="AP14" s="110">
        <f t="shared" si="8"/>
        <v>60</v>
      </c>
      <c r="AQ14" s="2">
        <f t="shared" si="8"/>
        <v>0</v>
      </c>
      <c r="AR14" s="2">
        <f t="shared" si="8"/>
        <v>0</v>
      </c>
      <c r="AS14" s="2">
        <f t="shared" si="8"/>
        <v>0</v>
      </c>
      <c r="AT14" s="2">
        <f t="shared" si="8"/>
        <v>0</v>
      </c>
    </row>
    <row r="15">
      <c r="A15" s="99">
        <v>7082.0</v>
      </c>
      <c r="B15" s="130" t="str">
        <f>IF(ISTEXT("ET-"&amp;VLOOKUP(A15,'Chart of Accounts'!$B$5:$C$50,2,FALSE)),"ET-"&amp;VLOOKUP(A15,'Chart of Accounts'!$B$5:$C$50,2,FALSE),"")</f>
        <v>ET-Incentives</v>
      </c>
      <c r="C15" s="104"/>
      <c r="D15" s="104"/>
      <c r="E15" s="104"/>
      <c r="F15" s="104"/>
      <c r="G15" s="104"/>
      <c r="H15" s="104"/>
      <c r="I15" s="104"/>
      <c r="J15" s="104">
        <v>150.0</v>
      </c>
      <c r="K15" s="104"/>
      <c r="L15" s="104"/>
      <c r="M15" s="104"/>
      <c r="N15" s="104">
        <f>600+300+500</f>
        <v>1400</v>
      </c>
      <c r="O15" s="95">
        <f t="shared" si="2"/>
        <v>1550</v>
      </c>
      <c r="P15" s="2"/>
      <c r="Q15" s="2"/>
      <c r="R15" s="2"/>
      <c r="S15" s="2"/>
      <c r="T15" s="2" t="s">
        <v>155</v>
      </c>
      <c r="U15" s="2">
        <v>7014.0</v>
      </c>
      <c r="V15" s="2"/>
      <c r="W15" s="2"/>
      <c r="X15" s="2"/>
      <c r="Y15" s="2"/>
      <c r="Z15" s="2"/>
      <c r="AA15" s="2" t="s">
        <v>52</v>
      </c>
      <c r="AB15" s="2" t="str">
        <f t="shared" si="3"/>
        <v>7082-000000</v>
      </c>
      <c r="AC15" s="2">
        <v>701.0</v>
      </c>
      <c r="AD15" s="2" t="str">
        <f t="shared" si="4"/>
        <v>083</v>
      </c>
      <c r="AE15" s="2"/>
      <c r="AF15" s="2"/>
      <c r="AG15" s="2">
        <v>110.0</v>
      </c>
      <c r="AH15" s="2" t="str">
        <f>Summary!$B$2</f>
        <v/>
      </c>
      <c r="AI15" s="2">
        <f t="shared" ref="AI15:AT15" si="9">IF(C15="",0,C15)</f>
        <v>0</v>
      </c>
      <c r="AJ15" s="2">
        <f t="shared" si="9"/>
        <v>0</v>
      </c>
      <c r="AK15" s="2">
        <f t="shared" si="9"/>
        <v>0</v>
      </c>
      <c r="AL15" s="2">
        <f t="shared" si="9"/>
        <v>0</v>
      </c>
      <c r="AM15" s="2">
        <f t="shared" si="9"/>
        <v>0</v>
      </c>
      <c r="AN15" s="2">
        <f t="shared" si="9"/>
        <v>0</v>
      </c>
      <c r="AO15" s="2">
        <f t="shared" si="9"/>
        <v>0</v>
      </c>
      <c r="AP15" s="110">
        <f t="shared" si="9"/>
        <v>150</v>
      </c>
      <c r="AQ15" s="2">
        <f t="shared" si="9"/>
        <v>0</v>
      </c>
      <c r="AR15" s="2">
        <f t="shared" si="9"/>
        <v>0</v>
      </c>
      <c r="AS15" s="2">
        <f t="shared" si="9"/>
        <v>0</v>
      </c>
      <c r="AT15" s="110">
        <f t="shared" si="9"/>
        <v>1400</v>
      </c>
    </row>
    <row r="16">
      <c r="A16" s="7"/>
      <c r="B16" s="130" t="str">
        <f>IF(ISTEXT("ET-"&amp;VLOOKUP(A16,'Chart of Accounts'!$B$5:$C$54,2,FALSE)),"ET-"&amp;VLOOKUP(A16,'Chart of Accounts'!$B$5:$C$54,2,FALSE),"")</f>
        <v/>
      </c>
      <c r="C16" s="104"/>
      <c r="D16" s="104"/>
      <c r="E16" s="104"/>
      <c r="F16" s="104"/>
      <c r="G16" s="104"/>
      <c r="H16" s="104"/>
      <c r="I16" s="104"/>
      <c r="J16" s="104"/>
      <c r="K16" s="104"/>
      <c r="L16" s="104"/>
      <c r="M16" s="104"/>
      <c r="N16" s="104"/>
      <c r="O16" s="95">
        <f t="shared" si="2"/>
        <v>0</v>
      </c>
      <c r="P16" s="2"/>
      <c r="Q16" s="2"/>
      <c r="R16" s="2"/>
      <c r="S16" s="2"/>
      <c r="T16" s="2" t="s">
        <v>159</v>
      </c>
      <c r="U16" s="2">
        <v>7016.0</v>
      </c>
      <c r="V16" s="2"/>
      <c r="W16" s="2"/>
      <c r="X16" s="2"/>
      <c r="Y16" s="2"/>
      <c r="Z16" s="2"/>
      <c r="AA16" s="2" t="s">
        <v>52</v>
      </c>
      <c r="AB16" s="2" t="str">
        <f t="shared" si="3"/>
        <v/>
      </c>
      <c r="AC16" s="2">
        <v>701.0</v>
      </c>
      <c r="AD16" s="2" t="str">
        <f t="shared" si="4"/>
        <v>083</v>
      </c>
      <c r="AE16" s="2"/>
      <c r="AF16" s="2"/>
      <c r="AG16" s="2">
        <v>110.0</v>
      </c>
      <c r="AH16" s="2" t="str">
        <f>Summary!$B$2</f>
        <v/>
      </c>
      <c r="AI16" s="2">
        <f t="shared" ref="AI16:AT16" si="10">IF(C16="",0,C16)</f>
        <v>0</v>
      </c>
      <c r="AJ16" s="2">
        <f t="shared" si="10"/>
        <v>0</v>
      </c>
      <c r="AK16" s="2">
        <f t="shared" si="10"/>
        <v>0</v>
      </c>
      <c r="AL16" s="2">
        <f t="shared" si="10"/>
        <v>0</v>
      </c>
      <c r="AM16" s="2">
        <f t="shared" si="10"/>
        <v>0</v>
      </c>
      <c r="AN16" s="2">
        <f t="shared" si="10"/>
        <v>0</v>
      </c>
      <c r="AO16" s="2">
        <f t="shared" si="10"/>
        <v>0</v>
      </c>
      <c r="AP16" s="2">
        <f t="shared" si="10"/>
        <v>0</v>
      </c>
      <c r="AQ16" s="2">
        <f t="shared" si="10"/>
        <v>0</v>
      </c>
      <c r="AR16" s="2">
        <f t="shared" si="10"/>
        <v>0</v>
      </c>
      <c r="AS16" s="2">
        <f t="shared" si="10"/>
        <v>0</v>
      </c>
      <c r="AT16" s="2">
        <f t="shared" si="10"/>
        <v>0</v>
      </c>
    </row>
    <row r="17">
      <c r="A17" s="7"/>
      <c r="B17" s="130" t="str">
        <f>IF(ISTEXT("ET-"&amp;VLOOKUP(A17,'Chart of Accounts'!$B$5:$C$54,2,FALSE)),"ET-"&amp;VLOOKUP(A17,'Chart of Accounts'!$B$5:$C$54,2,FALSE),"")</f>
        <v/>
      </c>
      <c r="C17" s="104"/>
      <c r="D17" s="104"/>
      <c r="E17" s="104"/>
      <c r="F17" s="104"/>
      <c r="G17" s="104"/>
      <c r="H17" s="104"/>
      <c r="I17" s="104"/>
      <c r="J17" s="104"/>
      <c r="K17" s="104"/>
      <c r="L17" s="104"/>
      <c r="M17" s="104"/>
      <c r="N17" s="104"/>
      <c r="O17" s="95">
        <f t="shared" si="2"/>
        <v>0</v>
      </c>
      <c r="P17" s="2"/>
      <c r="Q17" s="2"/>
      <c r="R17" s="2"/>
      <c r="S17" s="2"/>
      <c r="T17" s="2" t="s">
        <v>163</v>
      </c>
      <c r="U17" s="2">
        <v>7018.0</v>
      </c>
      <c r="V17" s="2"/>
      <c r="W17" s="2"/>
      <c r="X17" s="2"/>
      <c r="Y17" s="2"/>
      <c r="Z17" s="2"/>
      <c r="AA17" s="2" t="s">
        <v>52</v>
      </c>
      <c r="AB17" s="2" t="str">
        <f t="shared" si="3"/>
        <v/>
      </c>
      <c r="AC17" s="2">
        <v>701.0</v>
      </c>
      <c r="AD17" s="2" t="str">
        <f t="shared" si="4"/>
        <v>083</v>
      </c>
      <c r="AE17" s="2"/>
      <c r="AF17" s="2"/>
      <c r="AG17" s="2">
        <v>110.0</v>
      </c>
      <c r="AH17" s="2" t="str">
        <f>Summary!$B$2</f>
        <v/>
      </c>
      <c r="AI17" s="2">
        <f t="shared" ref="AI17:AT17" si="11">IF(C17="",0,C17)</f>
        <v>0</v>
      </c>
      <c r="AJ17" s="2">
        <f t="shared" si="11"/>
        <v>0</v>
      </c>
      <c r="AK17" s="2">
        <f t="shared" si="11"/>
        <v>0</v>
      </c>
      <c r="AL17" s="2">
        <f t="shared" si="11"/>
        <v>0</v>
      </c>
      <c r="AM17" s="2">
        <f t="shared" si="11"/>
        <v>0</v>
      </c>
      <c r="AN17" s="2">
        <f t="shared" si="11"/>
        <v>0</v>
      </c>
      <c r="AO17" s="2">
        <f t="shared" si="11"/>
        <v>0</v>
      </c>
      <c r="AP17" s="2">
        <f t="shared" si="11"/>
        <v>0</v>
      </c>
      <c r="AQ17" s="2">
        <f t="shared" si="11"/>
        <v>0</v>
      </c>
      <c r="AR17" s="2">
        <f t="shared" si="11"/>
        <v>0</v>
      </c>
      <c r="AS17" s="2">
        <f t="shared" si="11"/>
        <v>0</v>
      </c>
      <c r="AT17" s="2">
        <f t="shared" si="11"/>
        <v>0</v>
      </c>
    </row>
    <row r="18">
      <c r="A18" s="7"/>
      <c r="B18" s="130" t="str">
        <f>IF(ISTEXT("ET-"&amp;VLOOKUP(A18,'Chart of Accounts'!$B$5:$C$54,2,FALSE)),"ET-"&amp;VLOOKUP(A18,'Chart of Accounts'!$B$5:$C$54,2,FALSE),"")</f>
        <v/>
      </c>
      <c r="C18" s="104"/>
      <c r="D18" s="104"/>
      <c r="E18" s="104"/>
      <c r="F18" s="104"/>
      <c r="G18" s="104"/>
      <c r="H18" s="104"/>
      <c r="I18" s="104"/>
      <c r="J18" s="104"/>
      <c r="K18" s="104"/>
      <c r="L18" s="104"/>
      <c r="M18" s="104"/>
      <c r="N18" s="104"/>
      <c r="O18" s="95">
        <f t="shared" si="2"/>
        <v>0</v>
      </c>
      <c r="P18" s="2"/>
      <c r="Q18" s="2"/>
      <c r="R18" s="2"/>
      <c r="S18" s="2"/>
      <c r="T18" s="2" t="s">
        <v>165</v>
      </c>
      <c r="U18" s="2">
        <v>7020.0</v>
      </c>
      <c r="V18" s="2"/>
      <c r="W18" s="2"/>
      <c r="X18" s="2"/>
      <c r="Y18" s="2"/>
      <c r="Z18" s="2"/>
      <c r="AA18" s="2" t="s">
        <v>52</v>
      </c>
      <c r="AB18" s="2" t="str">
        <f t="shared" si="3"/>
        <v/>
      </c>
      <c r="AC18" s="2">
        <v>701.0</v>
      </c>
      <c r="AD18" s="2" t="str">
        <f t="shared" si="4"/>
        <v>083</v>
      </c>
      <c r="AE18" s="2"/>
      <c r="AF18" s="2"/>
      <c r="AG18" s="2">
        <v>110.0</v>
      </c>
      <c r="AH18" s="2" t="str">
        <f>Summary!$B$2</f>
        <v/>
      </c>
      <c r="AI18" s="2">
        <f t="shared" ref="AI18:AT18" si="12">IF(C18="",0,C18)</f>
        <v>0</v>
      </c>
      <c r="AJ18" s="2">
        <f t="shared" si="12"/>
        <v>0</v>
      </c>
      <c r="AK18" s="2">
        <f t="shared" si="12"/>
        <v>0</v>
      </c>
      <c r="AL18" s="2">
        <f t="shared" si="12"/>
        <v>0</v>
      </c>
      <c r="AM18" s="2">
        <f t="shared" si="12"/>
        <v>0</v>
      </c>
      <c r="AN18" s="2">
        <f t="shared" si="12"/>
        <v>0</v>
      </c>
      <c r="AO18" s="2">
        <f t="shared" si="12"/>
        <v>0</v>
      </c>
      <c r="AP18" s="2">
        <f t="shared" si="12"/>
        <v>0</v>
      </c>
      <c r="AQ18" s="2">
        <f t="shared" si="12"/>
        <v>0</v>
      </c>
      <c r="AR18" s="2">
        <f t="shared" si="12"/>
        <v>0</v>
      </c>
      <c r="AS18" s="2">
        <f t="shared" si="12"/>
        <v>0</v>
      </c>
      <c r="AT18" s="2">
        <f t="shared" si="12"/>
        <v>0</v>
      </c>
    </row>
    <row r="19">
      <c r="A19" s="7"/>
      <c r="B19" s="130" t="str">
        <f>IF(ISTEXT("ET-"&amp;VLOOKUP(A19,'Chart of Accounts'!$B$5:$C$54,2,FALSE)),"ET-"&amp;VLOOKUP(A19,'Chart of Accounts'!$B$5:$C$54,2,FALSE),"")</f>
        <v/>
      </c>
      <c r="C19" s="104"/>
      <c r="D19" s="104"/>
      <c r="E19" s="104"/>
      <c r="F19" s="104"/>
      <c r="G19" s="104"/>
      <c r="H19" s="104"/>
      <c r="I19" s="104"/>
      <c r="J19" s="104"/>
      <c r="K19" s="104"/>
      <c r="L19" s="104"/>
      <c r="M19" s="104"/>
      <c r="N19" s="104"/>
      <c r="O19" s="95">
        <f t="shared" si="2"/>
        <v>0</v>
      </c>
      <c r="P19" s="2"/>
      <c r="Q19" s="2"/>
      <c r="R19" s="2"/>
      <c r="S19" s="2"/>
      <c r="T19" s="2" t="s">
        <v>168</v>
      </c>
      <c r="U19" s="2">
        <v>7022.0</v>
      </c>
      <c r="V19" s="2"/>
      <c r="W19" s="2"/>
      <c r="X19" s="2"/>
      <c r="Y19" s="2"/>
      <c r="Z19" s="2"/>
      <c r="AA19" s="2" t="s">
        <v>52</v>
      </c>
      <c r="AB19" s="2" t="str">
        <f t="shared" si="3"/>
        <v/>
      </c>
      <c r="AC19" s="2">
        <v>701.0</v>
      </c>
      <c r="AD19" s="2" t="str">
        <f t="shared" si="4"/>
        <v>083</v>
      </c>
      <c r="AE19" s="2"/>
      <c r="AF19" s="2"/>
      <c r="AG19" s="2">
        <v>110.0</v>
      </c>
      <c r="AH19" s="2" t="str">
        <f>Summary!$B$2</f>
        <v/>
      </c>
      <c r="AI19" s="2">
        <f t="shared" ref="AI19:AT19" si="13">IF(C19="",0,C19)</f>
        <v>0</v>
      </c>
      <c r="AJ19" s="2">
        <f t="shared" si="13"/>
        <v>0</v>
      </c>
      <c r="AK19" s="2">
        <f t="shared" si="13"/>
        <v>0</v>
      </c>
      <c r="AL19" s="2">
        <f t="shared" si="13"/>
        <v>0</v>
      </c>
      <c r="AM19" s="2">
        <f t="shared" si="13"/>
        <v>0</v>
      </c>
      <c r="AN19" s="2">
        <f t="shared" si="13"/>
        <v>0</v>
      </c>
      <c r="AO19" s="2">
        <f t="shared" si="13"/>
        <v>0</v>
      </c>
      <c r="AP19" s="2">
        <f t="shared" si="13"/>
        <v>0</v>
      </c>
      <c r="AQ19" s="2">
        <f t="shared" si="13"/>
        <v>0</v>
      </c>
      <c r="AR19" s="2">
        <f t="shared" si="13"/>
        <v>0</v>
      </c>
      <c r="AS19" s="2">
        <f t="shared" si="13"/>
        <v>0</v>
      </c>
      <c r="AT19" s="2">
        <f t="shared" si="13"/>
        <v>0</v>
      </c>
    </row>
    <row r="20">
      <c r="A20" s="93"/>
      <c r="B20" s="130"/>
      <c r="C20" s="140">
        <f t="shared" ref="C20:O20" si="14">SUM(C10:C19)</f>
        <v>0</v>
      </c>
      <c r="D20" s="140">
        <f t="shared" si="14"/>
        <v>0</v>
      </c>
      <c r="E20" s="140">
        <f t="shared" si="14"/>
        <v>0</v>
      </c>
      <c r="F20" s="140">
        <f t="shared" si="14"/>
        <v>0</v>
      </c>
      <c r="G20" s="140">
        <f t="shared" si="14"/>
        <v>310</v>
      </c>
      <c r="H20" s="140">
        <f t="shared" si="14"/>
        <v>0</v>
      </c>
      <c r="I20" s="140">
        <f t="shared" si="14"/>
        <v>0</v>
      </c>
      <c r="J20" s="140">
        <f t="shared" si="14"/>
        <v>935</v>
      </c>
      <c r="K20" s="140">
        <f t="shared" si="14"/>
        <v>0</v>
      </c>
      <c r="L20" s="140">
        <f t="shared" si="14"/>
        <v>0</v>
      </c>
      <c r="M20" s="140">
        <f t="shared" si="14"/>
        <v>0</v>
      </c>
      <c r="N20" s="140">
        <f t="shared" si="14"/>
        <v>1400</v>
      </c>
      <c r="O20" s="140">
        <f t="shared" si="14"/>
        <v>2645</v>
      </c>
      <c r="P20" s="2"/>
      <c r="Q20" s="2"/>
      <c r="R20" s="2"/>
      <c r="S20" s="2"/>
      <c r="T20" s="2" t="s">
        <v>171</v>
      </c>
      <c r="U20" s="2">
        <v>7024.0</v>
      </c>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ht="15.75" customHeight="1">
      <c r="A21" s="93"/>
      <c r="B21" s="130"/>
      <c r="C21" s="95"/>
      <c r="D21" s="95"/>
      <c r="E21" s="95"/>
      <c r="F21" s="95"/>
      <c r="G21" s="95"/>
      <c r="H21" s="95"/>
      <c r="I21" s="95"/>
      <c r="J21" s="95"/>
      <c r="K21" s="95"/>
      <c r="L21" s="95"/>
      <c r="M21" s="95"/>
      <c r="N21" s="95"/>
      <c r="O21" s="95"/>
      <c r="P21" s="2"/>
      <c r="Q21" s="2"/>
      <c r="R21" s="2"/>
      <c r="S21" s="2"/>
      <c r="T21" s="2" t="s">
        <v>173</v>
      </c>
      <c r="U21" s="2">
        <v>7026.0</v>
      </c>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ht="15.75" customHeight="1">
      <c r="A22" s="138" t="s">
        <v>234</v>
      </c>
      <c r="B22" s="130"/>
      <c r="C22" s="95"/>
      <c r="D22" s="95"/>
      <c r="E22" s="95"/>
      <c r="F22" s="95"/>
      <c r="G22" s="95"/>
      <c r="H22" s="95"/>
      <c r="I22" s="95"/>
      <c r="J22" s="95"/>
      <c r="K22" s="95"/>
      <c r="L22" s="95"/>
      <c r="M22" s="95"/>
      <c r="N22" s="95"/>
      <c r="O22" s="95"/>
      <c r="P22" s="2"/>
      <c r="Q22" s="2"/>
      <c r="R22" s="2"/>
      <c r="S22" s="2"/>
      <c r="T22" s="2" t="s">
        <v>175</v>
      </c>
      <c r="U22" s="2">
        <v>7028.0</v>
      </c>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ht="15.75" customHeight="1">
      <c r="A23" s="99">
        <v>7006.0</v>
      </c>
      <c r="B23" s="130" t="str">
        <f>IF(ISTEXT("ET-"&amp;VLOOKUP(A23,'Chart of Accounts'!$B$5:$C$50,2,FALSE)),"ET-"&amp;VLOOKUP(A23,'Chart of Accounts'!$B$5:$C$50,2,FALSE),"")</f>
        <v>ET-Educational Materials</v>
      </c>
      <c r="C23" s="114"/>
      <c r="D23" s="114"/>
      <c r="E23" s="114"/>
      <c r="F23" s="114"/>
      <c r="G23" s="114"/>
      <c r="H23" s="114"/>
      <c r="I23" s="114"/>
      <c r="J23" s="114">
        <v>1000.0</v>
      </c>
      <c r="K23" s="114"/>
      <c r="L23" s="114"/>
      <c r="M23" s="114"/>
      <c r="N23" s="114"/>
      <c r="O23" s="95">
        <f t="shared" ref="O23:O32" si="16">SUM(C23:N23)</f>
        <v>1000</v>
      </c>
      <c r="P23" s="2"/>
      <c r="Q23" s="2"/>
      <c r="R23" s="2"/>
      <c r="S23" s="2"/>
      <c r="T23" s="2" t="s">
        <v>177</v>
      </c>
      <c r="U23" s="2">
        <v>7030.0</v>
      </c>
      <c r="V23" s="2"/>
      <c r="W23" s="2"/>
      <c r="X23" s="2"/>
      <c r="Y23" s="2"/>
      <c r="Z23" s="2"/>
      <c r="AA23" s="2" t="s">
        <v>52</v>
      </c>
      <c r="AB23" s="2" t="str">
        <f t="shared" ref="AB23:AB32" si="17">IF(A23="","",A23&amp;"-000000")</f>
        <v>7006-000000</v>
      </c>
      <c r="AC23" s="2">
        <v>702.0</v>
      </c>
      <c r="AD23" s="2" t="str">
        <f t="shared" ref="AD23:AD32" si="18">IF(LEN($O$1)=3,$O$1,IF(LEN($O$1)=2,0&amp;$O$1,IF(LEN($O$1)=1,0&amp;0&amp;$O$1,"ERROR")))</f>
        <v>083</v>
      </c>
      <c r="AE23" s="2"/>
      <c r="AF23" s="2"/>
      <c r="AG23" s="2">
        <v>110.0</v>
      </c>
      <c r="AH23" s="2" t="str">
        <f>Summary!$B$2</f>
        <v/>
      </c>
      <c r="AI23" s="2">
        <f t="shared" ref="AI23:AT23" si="15">IF(C23="",0,C23)</f>
        <v>0</v>
      </c>
      <c r="AJ23" s="2">
        <f t="shared" si="15"/>
        <v>0</v>
      </c>
      <c r="AK23" s="2">
        <f t="shared" si="15"/>
        <v>0</v>
      </c>
      <c r="AL23" s="2">
        <f t="shared" si="15"/>
        <v>0</v>
      </c>
      <c r="AM23" s="2">
        <f t="shared" si="15"/>
        <v>0</v>
      </c>
      <c r="AN23" s="2">
        <f t="shared" si="15"/>
        <v>0</v>
      </c>
      <c r="AO23" s="2">
        <f t="shared" si="15"/>
        <v>0</v>
      </c>
      <c r="AP23" s="48">
        <f t="shared" si="15"/>
        <v>1000</v>
      </c>
      <c r="AQ23" s="2">
        <f t="shared" si="15"/>
        <v>0</v>
      </c>
      <c r="AR23" s="2">
        <f t="shared" si="15"/>
        <v>0</v>
      </c>
      <c r="AS23" s="2">
        <f t="shared" si="15"/>
        <v>0</v>
      </c>
      <c r="AT23" s="2">
        <f t="shared" si="15"/>
        <v>0</v>
      </c>
    </row>
    <row r="24" ht="20.25" customHeight="1">
      <c r="A24" s="99">
        <v>7010.0</v>
      </c>
      <c r="B24" s="130" t="str">
        <f>IF(ISTEXT("ET-"&amp;VLOOKUP(A24,'Chart of Accounts'!$B$5:$C$50,2,FALSE)),"ET-"&amp;VLOOKUP(A24,'Chart of Accounts'!$B$5:$C$50,2,FALSE),"")</f>
        <v>ET-Awards Expense (Trophies, Plaques, Ribbons &amp; Certificates)</v>
      </c>
      <c r="C24" s="114"/>
      <c r="D24" s="114"/>
      <c r="E24" s="114"/>
      <c r="F24" s="114"/>
      <c r="G24" s="114"/>
      <c r="H24" s="114"/>
      <c r="I24" s="114"/>
      <c r="J24" s="114"/>
      <c r="K24" s="114"/>
      <c r="L24" s="114"/>
      <c r="M24" s="114"/>
      <c r="N24" s="114"/>
      <c r="O24" s="95">
        <f t="shared" si="16"/>
        <v>0</v>
      </c>
      <c r="P24" s="2"/>
      <c r="Q24" s="2"/>
      <c r="R24" s="2"/>
      <c r="S24" s="2"/>
      <c r="T24" s="2" t="s">
        <v>179</v>
      </c>
      <c r="U24" s="2">
        <v>7032.0</v>
      </c>
      <c r="V24" s="2"/>
      <c r="W24" s="2"/>
      <c r="X24" s="2"/>
      <c r="Y24" s="2"/>
      <c r="Z24" s="2"/>
      <c r="AA24" s="2" t="s">
        <v>52</v>
      </c>
      <c r="AB24" s="2" t="str">
        <f t="shared" si="17"/>
        <v>7010-000000</v>
      </c>
      <c r="AC24" s="2">
        <v>702.0</v>
      </c>
      <c r="AD24" s="2" t="str">
        <f t="shared" si="18"/>
        <v>083</v>
      </c>
      <c r="AE24" s="2"/>
      <c r="AF24" s="2"/>
      <c r="AG24" s="2">
        <v>110.0</v>
      </c>
      <c r="AH24" s="2" t="str">
        <f>Summary!$B$2</f>
        <v/>
      </c>
      <c r="AI24" s="2">
        <f t="shared" ref="AI24:AT24" si="19">IF(C24="",0,C24)</f>
        <v>0</v>
      </c>
      <c r="AJ24" s="2">
        <f t="shared" si="19"/>
        <v>0</v>
      </c>
      <c r="AK24" s="2">
        <f t="shared" si="19"/>
        <v>0</v>
      </c>
      <c r="AL24" s="2">
        <f t="shared" si="19"/>
        <v>0</v>
      </c>
      <c r="AM24" s="2">
        <f t="shared" si="19"/>
        <v>0</v>
      </c>
      <c r="AN24" s="2">
        <f t="shared" si="19"/>
        <v>0</v>
      </c>
      <c r="AO24" s="2">
        <f t="shared" si="19"/>
        <v>0</v>
      </c>
      <c r="AP24" s="2">
        <f t="shared" si="19"/>
        <v>0</v>
      </c>
      <c r="AQ24" s="2">
        <f t="shared" si="19"/>
        <v>0</v>
      </c>
      <c r="AR24" s="2">
        <f t="shared" si="19"/>
        <v>0</v>
      </c>
      <c r="AS24" s="2">
        <f t="shared" si="19"/>
        <v>0</v>
      </c>
      <c r="AT24" s="2">
        <f t="shared" si="19"/>
        <v>0</v>
      </c>
    </row>
    <row r="25" ht="15.75" customHeight="1">
      <c r="A25" s="99">
        <v>7014.0</v>
      </c>
      <c r="B25" s="130" t="str">
        <f>IF(ISTEXT("ET-"&amp;VLOOKUP(A25,'Chart of Accounts'!$B$5:$C$50,2,FALSE)),"ET-"&amp;VLOOKUP(A25,'Chart of Accounts'!$B$5:$C$50,2,FALSE),"")</f>
        <v>ET-Room Rental Event Expense</v>
      </c>
      <c r="C25" s="114"/>
      <c r="D25" s="114"/>
      <c r="E25" s="114"/>
      <c r="F25" s="114"/>
      <c r="G25" s="114"/>
      <c r="H25" s="114"/>
      <c r="I25" s="114"/>
      <c r="J25" s="114"/>
      <c r="K25" s="114"/>
      <c r="L25" s="114"/>
      <c r="M25" s="114"/>
      <c r="N25" s="114"/>
      <c r="O25" s="95">
        <f t="shared" si="16"/>
        <v>0</v>
      </c>
      <c r="P25" s="2"/>
      <c r="Q25" s="2"/>
      <c r="R25" s="2"/>
      <c r="S25" s="2"/>
      <c r="T25" s="2" t="s">
        <v>181</v>
      </c>
      <c r="U25" s="2">
        <v>7034.0</v>
      </c>
      <c r="V25" s="2"/>
      <c r="W25" s="2"/>
      <c r="X25" s="2"/>
      <c r="Y25" s="2"/>
      <c r="Z25" s="2"/>
      <c r="AA25" s="2" t="s">
        <v>52</v>
      </c>
      <c r="AB25" s="2" t="str">
        <f t="shared" si="17"/>
        <v>7014-000000</v>
      </c>
      <c r="AC25" s="2">
        <v>702.0</v>
      </c>
      <c r="AD25" s="2" t="str">
        <f t="shared" si="18"/>
        <v>083</v>
      </c>
      <c r="AE25" s="2"/>
      <c r="AF25" s="2"/>
      <c r="AG25" s="2">
        <v>110.0</v>
      </c>
      <c r="AH25" s="2" t="str">
        <f>Summary!$B$2</f>
        <v/>
      </c>
      <c r="AI25" s="2">
        <f t="shared" ref="AI25:AT25" si="20">IF(C25="",0,C25)</f>
        <v>0</v>
      </c>
      <c r="AJ25" s="2">
        <f t="shared" si="20"/>
        <v>0</v>
      </c>
      <c r="AK25" s="2">
        <f t="shared" si="20"/>
        <v>0</v>
      </c>
      <c r="AL25" s="2">
        <f t="shared" si="20"/>
        <v>0</v>
      </c>
      <c r="AM25" s="2">
        <f t="shared" si="20"/>
        <v>0</v>
      </c>
      <c r="AN25" s="2">
        <f t="shared" si="20"/>
        <v>0</v>
      </c>
      <c r="AO25" s="2">
        <f t="shared" si="20"/>
        <v>0</v>
      </c>
      <c r="AP25" s="2">
        <f t="shared" si="20"/>
        <v>0</v>
      </c>
      <c r="AQ25" s="2">
        <f t="shared" si="20"/>
        <v>0</v>
      </c>
      <c r="AR25" s="2">
        <f t="shared" si="20"/>
        <v>0</v>
      </c>
      <c r="AS25" s="2">
        <f t="shared" si="20"/>
        <v>0</v>
      </c>
      <c r="AT25" s="2">
        <f t="shared" si="20"/>
        <v>0</v>
      </c>
    </row>
    <row r="26" ht="15.75" customHeight="1">
      <c r="A26" s="99">
        <v>7016.0</v>
      </c>
      <c r="B26" s="130" t="str">
        <f>IF(ISTEXT("ET-"&amp;VLOOKUP(A26,'Chart of Accounts'!$B$5:$C$50,2,FALSE)),"ET-"&amp;VLOOKUP(A26,'Chart of Accounts'!$B$5:$C$50,2,FALSE),"")</f>
        <v>ET-Meal Event Expense</v>
      </c>
      <c r="C26" s="114"/>
      <c r="D26" s="114"/>
      <c r="E26" s="114"/>
      <c r="F26" s="114"/>
      <c r="G26" s="114"/>
      <c r="H26" s="114"/>
      <c r="I26" s="114"/>
      <c r="J26" s="114"/>
      <c r="K26" s="114"/>
      <c r="L26" s="114"/>
      <c r="M26" s="114"/>
      <c r="N26" s="114"/>
      <c r="O26" s="95">
        <f t="shared" si="16"/>
        <v>0</v>
      </c>
      <c r="P26" s="2"/>
      <c r="Q26" s="2"/>
      <c r="R26" s="2"/>
      <c r="S26" s="2"/>
      <c r="T26" s="2" t="s">
        <v>183</v>
      </c>
      <c r="U26" s="2">
        <v>7036.0</v>
      </c>
      <c r="V26" s="2"/>
      <c r="W26" s="2"/>
      <c r="X26" s="2"/>
      <c r="Y26" s="2"/>
      <c r="Z26" s="2"/>
      <c r="AA26" s="2" t="s">
        <v>52</v>
      </c>
      <c r="AB26" s="2" t="str">
        <f t="shared" si="17"/>
        <v>7016-000000</v>
      </c>
      <c r="AC26" s="2">
        <v>702.0</v>
      </c>
      <c r="AD26" s="2" t="str">
        <f t="shared" si="18"/>
        <v>083</v>
      </c>
      <c r="AE26" s="2"/>
      <c r="AF26" s="2"/>
      <c r="AG26" s="2">
        <v>110.0</v>
      </c>
      <c r="AH26" s="2" t="str">
        <f>Summary!$B$2</f>
        <v/>
      </c>
      <c r="AI26" s="2">
        <f t="shared" ref="AI26:AT26" si="21">IF(C26="",0,C26)</f>
        <v>0</v>
      </c>
      <c r="AJ26" s="2">
        <f t="shared" si="21"/>
        <v>0</v>
      </c>
      <c r="AK26" s="2">
        <f t="shared" si="21"/>
        <v>0</v>
      </c>
      <c r="AL26" s="2">
        <f t="shared" si="21"/>
        <v>0</v>
      </c>
      <c r="AM26" s="2">
        <f t="shared" si="21"/>
        <v>0</v>
      </c>
      <c r="AN26" s="2">
        <f t="shared" si="21"/>
        <v>0</v>
      </c>
      <c r="AO26" s="2">
        <f t="shared" si="21"/>
        <v>0</v>
      </c>
      <c r="AP26" s="2">
        <f t="shared" si="21"/>
        <v>0</v>
      </c>
      <c r="AQ26" s="2">
        <f t="shared" si="21"/>
        <v>0</v>
      </c>
      <c r="AR26" s="2">
        <f t="shared" si="21"/>
        <v>0</v>
      </c>
      <c r="AS26" s="2">
        <f t="shared" si="21"/>
        <v>0</v>
      </c>
      <c r="AT26" s="2">
        <f t="shared" si="21"/>
        <v>0</v>
      </c>
    </row>
    <row r="27" ht="15.75" customHeight="1">
      <c r="A27" s="99">
        <v>7042.0</v>
      </c>
      <c r="B27" s="130" t="str">
        <f>IF(ISTEXT("ET-"&amp;VLOOKUP(A27,'Chart of Accounts'!$B$5:$C$50,2,FALSE)),"ET-"&amp;VLOOKUP(A27,'Chart of Accounts'!$B$5:$C$50,2,FALSE),"")</f>
        <v>ET-Outside Contractor Expense</v>
      </c>
      <c r="C27" s="114"/>
      <c r="D27" s="114"/>
      <c r="E27" s="114"/>
      <c r="F27" s="114"/>
      <c r="G27" s="114"/>
      <c r="H27" s="114"/>
      <c r="I27" s="114"/>
      <c r="J27" s="114"/>
      <c r="K27" s="114"/>
      <c r="L27" s="114"/>
      <c r="M27" s="114"/>
      <c r="N27" s="114"/>
      <c r="O27" s="95">
        <f t="shared" si="16"/>
        <v>0</v>
      </c>
      <c r="P27" s="2"/>
      <c r="Q27" s="2"/>
      <c r="R27" s="2"/>
      <c r="S27" s="2"/>
      <c r="T27" s="2" t="s">
        <v>184</v>
      </c>
      <c r="U27" s="2">
        <v>7038.0</v>
      </c>
      <c r="V27" s="2"/>
      <c r="W27" s="2"/>
      <c r="X27" s="2"/>
      <c r="Y27" s="2"/>
      <c r="Z27" s="2"/>
      <c r="AA27" s="2" t="s">
        <v>52</v>
      </c>
      <c r="AB27" s="2" t="str">
        <f t="shared" si="17"/>
        <v>7042-000000</v>
      </c>
      <c r="AC27" s="2">
        <v>702.0</v>
      </c>
      <c r="AD27" s="2" t="str">
        <f t="shared" si="18"/>
        <v>083</v>
      </c>
      <c r="AE27" s="2"/>
      <c r="AF27" s="2"/>
      <c r="AG27" s="2">
        <v>110.0</v>
      </c>
      <c r="AH27" s="2" t="str">
        <f>Summary!$B$2</f>
        <v/>
      </c>
      <c r="AI27" s="2">
        <f t="shared" ref="AI27:AT27" si="22">IF(C27="",0,C27)</f>
        <v>0</v>
      </c>
      <c r="AJ27" s="2">
        <f t="shared" si="22"/>
        <v>0</v>
      </c>
      <c r="AK27" s="2">
        <f t="shared" si="22"/>
        <v>0</v>
      </c>
      <c r="AL27" s="2">
        <f t="shared" si="22"/>
        <v>0</v>
      </c>
      <c r="AM27" s="2">
        <f t="shared" si="22"/>
        <v>0</v>
      </c>
      <c r="AN27" s="2">
        <f t="shared" si="22"/>
        <v>0</v>
      </c>
      <c r="AO27" s="2">
        <f t="shared" si="22"/>
        <v>0</v>
      </c>
      <c r="AP27" s="2">
        <f t="shared" si="22"/>
        <v>0</v>
      </c>
      <c r="AQ27" s="2">
        <f t="shared" si="22"/>
        <v>0</v>
      </c>
      <c r="AR27" s="2">
        <f t="shared" si="22"/>
        <v>0</v>
      </c>
      <c r="AS27" s="2">
        <f t="shared" si="22"/>
        <v>0</v>
      </c>
      <c r="AT27" s="2">
        <f t="shared" si="22"/>
        <v>0</v>
      </c>
    </row>
    <row r="28" ht="15.75" customHeight="1">
      <c r="A28" s="99">
        <v>7078.0</v>
      </c>
      <c r="B28" s="130" t="str">
        <f>IF(ISTEXT("ET-"&amp;VLOOKUP(A28,'Chart of Accounts'!$B$5:$C$50,2,FALSE)),"ET-"&amp;VLOOKUP(A28,'Chart of Accounts'!$B$5:$C$50,2,FALSE),"")</f>
        <v>ET-Food Expense</v>
      </c>
      <c r="C28" s="114">
        <f t="shared" ref="C28:D28" si="23">70*9</f>
        <v>630</v>
      </c>
      <c r="D28" s="114">
        <f t="shared" si="23"/>
        <v>630</v>
      </c>
      <c r="E28" s="114"/>
      <c r="F28" s="114"/>
      <c r="G28" s="114"/>
      <c r="H28" s="114"/>
      <c r="I28" s="114">
        <f t="shared" ref="I28:J28" si="24">70*9</f>
        <v>630</v>
      </c>
      <c r="J28" s="114">
        <f t="shared" si="24"/>
        <v>630</v>
      </c>
      <c r="K28" s="114"/>
      <c r="L28" s="114"/>
      <c r="M28" s="114"/>
      <c r="N28" s="114"/>
      <c r="O28" s="95">
        <f t="shared" si="16"/>
        <v>2520</v>
      </c>
      <c r="P28" s="2"/>
      <c r="Q28" s="2"/>
      <c r="R28" s="2"/>
      <c r="S28" s="2"/>
      <c r="T28" s="2" t="s">
        <v>185</v>
      </c>
      <c r="U28" s="2">
        <v>7040.0</v>
      </c>
      <c r="V28" s="2"/>
      <c r="W28" s="2"/>
      <c r="X28" s="2"/>
      <c r="Y28" s="2"/>
      <c r="Z28" s="2"/>
      <c r="AA28" s="2" t="s">
        <v>52</v>
      </c>
      <c r="AB28" s="2" t="str">
        <f t="shared" si="17"/>
        <v>7078-000000</v>
      </c>
      <c r="AC28" s="2">
        <v>702.0</v>
      </c>
      <c r="AD28" s="2" t="str">
        <f t="shared" si="18"/>
        <v>083</v>
      </c>
      <c r="AE28" s="2"/>
      <c r="AF28" s="2"/>
      <c r="AG28" s="2">
        <v>110.0</v>
      </c>
      <c r="AH28" s="2" t="str">
        <f>Summary!$B$2</f>
        <v/>
      </c>
      <c r="AI28" s="48">
        <f t="shared" ref="AI28:AT28" si="25">IF(C28="",0,C28)</f>
        <v>630</v>
      </c>
      <c r="AJ28" s="48">
        <f t="shared" si="25"/>
        <v>630</v>
      </c>
      <c r="AK28" s="2">
        <f t="shared" si="25"/>
        <v>0</v>
      </c>
      <c r="AL28" s="2">
        <f t="shared" si="25"/>
        <v>0</v>
      </c>
      <c r="AM28" s="2">
        <f t="shared" si="25"/>
        <v>0</v>
      </c>
      <c r="AN28" s="2">
        <f t="shared" si="25"/>
        <v>0</v>
      </c>
      <c r="AO28" s="48">
        <f t="shared" si="25"/>
        <v>630</v>
      </c>
      <c r="AP28" s="48">
        <f t="shared" si="25"/>
        <v>630</v>
      </c>
      <c r="AQ28" s="2">
        <f t="shared" si="25"/>
        <v>0</v>
      </c>
      <c r="AR28" s="2">
        <f t="shared" si="25"/>
        <v>0</v>
      </c>
      <c r="AS28" s="2">
        <f t="shared" si="25"/>
        <v>0</v>
      </c>
      <c r="AT28" s="2">
        <f t="shared" si="25"/>
        <v>0</v>
      </c>
    </row>
    <row r="29" ht="15.75" customHeight="1">
      <c r="A29" s="7">
        <v>7082.0</v>
      </c>
      <c r="B29" s="130" t="str">
        <f>IF(ISTEXT("ET-"&amp;VLOOKUP(A29,'Chart of Accounts'!$B$5:$C$54,2,FALSE)),"ET-"&amp;VLOOKUP(A29,'Chart of Accounts'!$B$5:$C$54,2,FALSE),"")</f>
        <v>ET-Incentives</v>
      </c>
      <c r="C29" s="114"/>
      <c r="D29" s="114"/>
      <c r="E29" s="114"/>
      <c r="F29" s="114"/>
      <c r="G29" s="114"/>
      <c r="H29" s="114"/>
      <c r="I29" s="114">
        <v>160.0</v>
      </c>
      <c r="J29" s="114"/>
      <c r="K29" s="114"/>
      <c r="L29" s="114"/>
      <c r="M29" s="114"/>
      <c r="N29" s="114">
        <v>250.0</v>
      </c>
      <c r="O29" s="95">
        <f t="shared" si="16"/>
        <v>410</v>
      </c>
      <c r="P29" s="2"/>
      <c r="Q29" s="2"/>
      <c r="R29" s="2"/>
      <c r="S29" s="2"/>
      <c r="T29" s="2" t="s">
        <v>186</v>
      </c>
      <c r="U29" s="2">
        <v>7042.0</v>
      </c>
      <c r="V29" s="2"/>
      <c r="W29" s="2"/>
      <c r="X29" s="2"/>
      <c r="Y29" s="2"/>
      <c r="Z29" s="2"/>
      <c r="AA29" s="2" t="s">
        <v>52</v>
      </c>
      <c r="AB29" s="2" t="str">
        <f t="shared" si="17"/>
        <v>7082-000000</v>
      </c>
      <c r="AC29" s="2">
        <v>702.0</v>
      </c>
      <c r="AD29" s="2" t="str">
        <f t="shared" si="18"/>
        <v>083</v>
      </c>
      <c r="AE29" s="2"/>
      <c r="AF29" s="2"/>
      <c r="AG29" s="2">
        <v>110.0</v>
      </c>
      <c r="AH29" s="2" t="str">
        <f>Summary!$B$2</f>
        <v/>
      </c>
      <c r="AI29" s="2">
        <f t="shared" ref="AI29:AT29" si="26">IF(C29="",0,C29)</f>
        <v>0</v>
      </c>
      <c r="AJ29" s="2">
        <f t="shared" si="26"/>
        <v>0</v>
      </c>
      <c r="AK29" s="2">
        <f t="shared" si="26"/>
        <v>0</v>
      </c>
      <c r="AL29" s="2">
        <f t="shared" si="26"/>
        <v>0</v>
      </c>
      <c r="AM29" s="2">
        <f t="shared" si="26"/>
        <v>0</v>
      </c>
      <c r="AN29" s="2">
        <f t="shared" si="26"/>
        <v>0</v>
      </c>
      <c r="AO29" s="48">
        <f t="shared" si="26"/>
        <v>160</v>
      </c>
      <c r="AP29" s="2">
        <f t="shared" si="26"/>
        <v>0</v>
      </c>
      <c r="AQ29" s="2">
        <f t="shared" si="26"/>
        <v>0</v>
      </c>
      <c r="AR29" s="2">
        <f t="shared" si="26"/>
        <v>0</v>
      </c>
      <c r="AS29" s="2">
        <f t="shared" si="26"/>
        <v>0</v>
      </c>
      <c r="AT29" s="48">
        <f t="shared" si="26"/>
        <v>250</v>
      </c>
    </row>
    <row r="30" ht="15.75" customHeight="1">
      <c r="A30" s="7"/>
      <c r="B30" s="130" t="str">
        <f>IF(ISTEXT("ET-"&amp;VLOOKUP(A30,'Chart of Accounts'!$B$5:$C$54,2,FALSE)),"ET-"&amp;VLOOKUP(A30,'Chart of Accounts'!$B$5:$C$54,2,FALSE),"")</f>
        <v/>
      </c>
      <c r="C30" s="114"/>
      <c r="D30" s="114"/>
      <c r="E30" s="114"/>
      <c r="F30" s="114"/>
      <c r="G30" s="114"/>
      <c r="H30" s="114"/>
      <c r="I30" s="114"/>
      <c r="J30" s="114"/>
      <c r="K30" s="114"/>
      <c r="L30" s="114"/>
      <c r="M30" s="114"/>
      <c r="N30" s="114"/>
      <c r="O30" s="95">
        <f t="shared" si="16"/>
        <v>0</v>
      </c>
      <c r="P30" s="2"/>
      <c r="Q30" s="2"/>
      <c r="R30" s="2"/>
      <c r="S30" s="2"/>
      <c r="T30" s="2" t="s">
        <v>187</v>
      </c>
      <c r="U30" s="2">
        <v>7044.0</v>
      </c>
      <c r="V30" s="2"/>
      <c r="W30" s="2"/>
      <c r="X30" s="2"/>
      <c r="Y30" s="2"/>
      <c r="Z30" s="2"/>
      <c r="AA30" s="2" t="s">
        <v>52</v>
      </c>
      <c r="AB30" s="2" t="str">
        <f t="shared" si="17"/>
        <v/>
      </c>
      <c r="AC30" s="2">
        <v>702.0</v>
      </c>
      <c r="AD30" s="2" t="str">
        <f t="shared" si="18"/>
        <v>083</v>
      </c>
      <c r="AE30" s="2"/>
      <c r="AF30" s="2"/>
      <c r="AG30" s="2">
        <v>110.0</v>
      </c>
      <c r="AH30" s="2" t="str">
        <f>Summary!$B$2</f>
        <v/>
      </c>
      <c r="AI30" s="2">
        <f t="shared" ref="AI30:AT30" si="27">IF(C30="",0,C30)</f>
        <v>0</v>
      </c>
      <c r="AJ30" s="2">
        <f t="shared" si="27"/>
        <v>0</v>
      </c>
      <c r="AK30" s="2">
        <f t="shared" si="27"/>
        <v>0</v>
      </c>
      <c r="AL30" s="2">
        <f t="shared" si="27"/>
        <v>0</v>
      </c>
      <c r="AM30" s="2">
        <f t="shared" si="27"/>
        <v>0</v>
      </c>
      <c r="AN30" s="2">
        <f t="shared" si="27"/>
        <v>0</v>
      </c>
      <c r="AO30" s="2">
        <f t="shared" si="27"/>
        <v>0</v>
      </c>
      <c r="AP30" s="2">
        <f t="shared" si="27"/>
        <v>0</v>
      </c>
      <c r="AQ30" s="2">
        <f t="shared" si="27"/>
        <v>0</v>
      </c>
      <c r="AR30" s="2">
        <f t="shared" si="27"/>
        <v>0</v>
      </c>
      <c r="AS30" s="2">
        <f t="shared" si="27"/>
        <v>0</v>
      </c>
      <c r="AT30" s="2">
        <f t="shared" si="27"/>
        <v>0</v>
      </c>
    </row>
    <row r="31" ht="15.75" customHeight="1">
      <c r="A31" s="7"/>
      <c r="B31" s="130" t="str">
        <f>IF(ISTEXT("ET-"&amp;VLOOKUP(A31,'Chart of Accounts'!$B$5:$C$54,2,FALSE)),"ET-"&amp;VLOOKUP(A31,'Chart of Accounts'!$B$5:$C$54,2,FALSE),"")</f>
        <v/>
      </c>
      <c r="C31" s="114"/>
      <c r="D31" s="114"/>
      <c r="E31" s="114"/>
      <c r="F31" s="114"/>
      <c r="G31" s="114"/>
      <c r="H31" s="114"/>
      <c r="I31" s="114"/>
      <c r="J31" s="114"/>
      <c r="K31" s="114"/>
      <c r="L31" s="114"/>
      <c r="M31" s="114"/>
      <c r="N31" s="114"/>
      <c r="O31" s="95">
        <f t="shared" si="16"/>
        <v>0</v>
      </c>
      <c r="P31" s="2"/>
      <c r="Q31" s="2"/>
      <c r="R31" s="2"/>
      <c r="S31" s="2"/>
      <c r="T31" s="2" t="s">
        <v>188</v>
      </c>
      <c r="U31" s="2">
        <v>7046.0</v>
      </c>
      <c r="V31" s="2"/>
      <c r="W31" s="2"/>
      <c r="X31" s="2"/>
      <c r="Y31" s="2"/>
      <c r="Z31" s="2"/>
      <c r="AA31" s="2" t="s">
        <v>52</v>
      </c>
      <c r="AB31" s="2" t="str">
        <f t="shared" si="17"/>
        <v/>
      </c>
      <c r="AC31" s="2">
        <v>702.0</v>
      </c>
      <c r="AD31" s="2" t="str">
        <f t="shared" si="18"/>
        <v>083</v>
      </c>
      <c r="AE31" s="2"/>
      <c r="AF31" s="2"/>
      <c r="AG31" s="2">
        <v>110.0</v>
      </c>
      <c r="AH31" s="2" t="str">
        <f>Summary!$B$2</f>
        <v/>
      </c>
      <c r="AI31" s="2">
        <f t="shared" ref="AI31:AT31" si="28">IF(C31="",0,C31)</f>
        <v>0</v>
      </c>
      <c r="AJ31" s="2">
        <f t="shared" si="28"/>
        <v>0</v>
      </c>
      <c r="AK31" s="2">
        <f t="shared" si="28"/>
        <v>0</v>
      </c>
      <c r="AL31" s="2">
        <f t="shared" si="28"/>
        <v>0</v>
      </c>
      <c r="AM31" s="2">
        <f t="shared" si="28"/>
        <v>0</v>
      </c>
      <c r="AN31" s="2">
        <f t="shared" si="28"/>
        <v>0</v>
      </c>
      <c r="AO31" s="2">
        <f t="shared" si="28"/>
        <v>0</v>
      </c>
      <c r="AP31" s="2">
        <f t="shared" si="28"/>
        <v>0</v>
      </c>
      <c r="AQ31" s="2">
        <f t="shared" si="28"/>
        <v>0</v>
      </c>
      <c r="AR31" s="2">
        <f t="shared" si="28"/>
        <v>0</v>
      </c>
      <c r="AS31" s="2">
        <f t="shared" si="28"/>
        <v>0</v>
      </c>
      <c r="AT31" s="2">
        <f t="shared" si="28"/>
        <v>0</v>
      </c>
    </row>
    <row r="32" ht="15.75" customHeight="1">
      <c r="A32" s="7"/>
      <c r="B32" s="130" t="str">
        <f>IF(ISTEXT("ET-"&amp;VLOOKUP(A32,'Chart of Accounts'!$B$5:$C$54,2,FALSE)),"ET-"&amp;VLOOKUP(A32,'Chart of Accounts'!$B$5:$C$54,2,FALSE),"")</f>
        <v/>
      </c>
      <c r="C32" s="114"/>
      <c r="D32" s="114"/>
      <c r="E32" s="114"/>
      <c r="F32" s="114"/>
      <c r="G32" s="114"/>
      <c r="H32" s="114"/>
      <c r="I32" s="114"/>
      <c r="J32" s="114"/>
      <c r="K32" s="114"/>
      <c r="L32" s="114"/>
      <c r="M32" s="114"/>
      <c r="N32" s="114"/>
      <c r="O32" s="95">
        <f t="shared" si="16"/>
        <v>0</v>
      </c>
      <c r="P32" s="2"/>
      <c r="Q32" s="2"/>
      <c r="R32" s="2"/>
      <c r="S32" s="2"/>
      <c r="T32" s="2" t="s">
        <v>189</v>
      </c>
      <c r="U32" s="2">
        <v>7048.0</v>
      </c>
      <c r="V32" s="2"/>
      <c r="W32" s="2"/>
      <c r="X32" s="2"/>
      <c r="Y32" s="2"/>
      <c r="Z32" s="2"/>
      <c r="AA32" s="2" t="s">
        <v>52</v>
      </c>
      <c r="AB32" s="2" t="str">
        <f t="shared" si="17"/>
        <v/>
      </c>
      <c r="AC32" s="2">
        <v>702.0</v>
      </c>
      <c r="AD32" s="2" t="str">
        <f t="shared" si="18"/>
        <v>083</v>
      </c>
      <c r="AE32" s="2"/>
      <c r="AF32" s="2"/>
      <c r="AG32" s="2">
        <v>110.0</v>
      </c>
      <c r="AH32" s="2" t="str">
        <f>Summary!$B$2</f>
        <v/>
      </c>
      <c r="AI32" s="2">
        <f t="shared" ref="AI32:AT32" si="29">IF(C32="",0,C32)</f>
        <v>0</v>
      </c>
      <c r="AJ32" s="2">
        <f t="shared" si="29"/>
        <v>0</v>
      </c>
      <c r="AK32" s="2">
        <f t="shared" si="29"/>
        <v>0</v>
      </c>
      <c r="AL32" s="2">
        <f t="shared" si="29"/>
        <v>0</v>
      </c>
      <c r="AM32" s="2">
        <f t="shared" si="29"/>
        <v>0</v>
      </c>
      <c r="AN32" s="2">
        <f t="shared" si="29"/>
        <v>0</v>
      </c>
      <c r="AO32" s="2">
        <f t="shared" si="29"/>
        <v>0</v>
      </c>
      <c r="AP32" s="2">
        <f t="shared" si="29"/>
        <v>0</v>
      </c>
      <c r="AQ32" s="2">
        <f t="shared" si="29"/>
        <v>0</v>
      </c>
      <c r="AR32" s="2">
        <f t="shared" si="29"/>
        <v>0</v>
      </c>
      <c r="AS32" s="2">
        <f t="shared" si="29"/>
        <v>0</v>
      </c>
      <c r="AT32" s="2">
        <f t="shared" si="29"/>
        <v>0</v>
      </c>
    </row>
    <row r="33" ht="15.75" customHeight="1">
      <c r="A33" s="99"/>
      <c r="B33" s="130"/>
      <c r="C33" s="140">
        <f t="shared" ref="C33:O33" si="30">SUM(C23:C32)</f>
        <v>630</v>
      </c>
      <c r="D33" s="140">
        <f t="shared" si="30"/>
        <v>630</v>
      </c>
      <c r="E33" s="140">
        <f t="shared" si="30"/>
        <v>0</v>
      </c>
      <c r="F33" s="140">
        <f t="shared" si="30"/>
        <v>0</v>
      </c>
      <c r="G33" s="140">
        <f t="shared" si="30"/>
        <v>0</v>
      </c>
      <c r="H33" s="140">
        <f t="shared" si="30"/>
        <v>0</v>
      </c>
      <c r="I33" s="140">
        <f t="shared" si="30"/>
        <v>790</v>
      </c>
      <c r="J33" s="140">
        <f t="shared" si="30"/>
        <v>1630</v>
      </c>
      <c r="K33" s="140">
        <f t="shared" si="30"/>
        <v>0</v>
      </c>
      <c r="L33" s="140">
        <f t="shared" si="30"/>
        <v>0</v>
      </c>
      <c r="M33" s="140">
        <f t="shared" si="30"/>
        <v>0</v>
      </c>
      <c r="N33" s="140">
        <f t="shared" si="30"/>
        <v>250</v>
      </c>
      <c r="O33" s="140">
        <f t="shared" si="30"/>
        <v>3930</v>
      </c>
      <c r="P33" s="2"/>
      <c r="Q33" s="2"/>
      <c r="R33" s="2"/>
      <c r="S33" s="2"/>
      <c r="T33" s="2" t="s">
        <v>191</v>
      </c>
      <c r="U33" s="2">
        <v>7050.0</v>
      </c>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ht="15.75" customHeight="1">
      <c r="A34" s="99"/>
      <c r="B34" s="130"/>
      <c r="C34" s="95"/>
      <c r="D34" s="95"/>
      <c r="E34" s="95"/>
      <c r="F34" s="95"/>
      <c r="G34" s="95"/>
      <c r="H34" s="95"/>
      <c r="I34" s="95"/>
      <c r="J34" s="95"/>
      <c r="K34" s="95"/>
      <c r="L34" s="95"/>
      <c r="M34" s="95"/>
      <c r="N34" s="95"/>
      <c r="O34" s="95"/>
      <c r="P34" s="2"/>
      <c r="Q34" s="2"/>
      <c r="R34" s="2"/>
      <c r="S34" s="2"/>
      <c r="T34" s="2" t="s">
        <v>194</v>
      </c>
      <c r="U34" s="2">
        <v>7052.0</v>
      </c>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ht="15.75" customHeight="1">
      <c r="A35" s="138" t="s">
        <v>236</v>
      </c>
      <c r="B35" s="130"/>
      <c r="C35" s="95"/>
      <c r="D35" s="95"/>
      <c r="E35" s="95"/>
      <c r="F35" s="95"/>
      <c r="G35" s="95"/>
      <c r="H35" s="95"/>
      <c r="I35" s="95"/>
      <c r="J35" s="95"/>
      <c r="K35" s="95"/>
      <c r="L35" s="95"/>
      <c r="M35" s="95"/>
      <c r="N35" s="95"/>
      <c r="O35" s="95"/>
      <c r="P35" s="2"/>
      <c r="Q35" s="2"/>
      <c r="R35" s="2"/>
      <c r="S35" s="2"/>
      <c r="T35" s="2" t="s">
        <v>196</v>
      </c>
      <c r="U35" s="2">
        <v>7070.0</v>
      </c>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ht="15.75" customHeight="1">
      <c r="A36" s="99">
        <v>7004.0</v>
      </c>
      <c r="B36" s="130" t="str">
        <f>IF(ISTEXT("ET-"&amp;VLOOKUP(A36,'Chart of Accounts'!$B$5:$C$50,2,FALSE)),"ET-"&amp;VLOOKUP(A36,'Chart of Accounts'!$B$5:$C$50,2,FALSE),"")</f>
        <v>ET-Badges &amp; Pins</v>
      </c>
      <c r="C36" s="114"/>
      <c r="D36" s="114"/>
      <c r="E36" s="114"/>
      <c r="F36" s="114"/>
      <c r="G36" s="114"/>
      <c r="H36" s="114"/>
      <c r="I36" s="114"/>
      <c r="J36" s="114">
        <v>500.0</v>
      </c>
      <c r="K36" s="114"/>
      <c r="L36" s="114"/>
      <c r="M36" s="114"/>
      <c r="N36" s="114"/>
      <c r="O36" s="95">
        <f t="shared" ref="O36:O45" si="32">SUM(C36:N36)</f>
        <v>500</v>
      </c>
      <c r="P36" s="2"/>
      <c r="Q36" s="2"/>
      <c r="R36" s="2"/>
      <c r="S36" s="2"/>
      <c r="T36" s="2" t="s">
        <v>198</v>
      </c>
      <c r="U36" s="2">
        <v>7072.0</v>
      </c>
      <c r="V36" s="2"/>
      <c r="W36" s="2"/>
      <c r="X36" s="2"/>
      <c r="Y36" s="2"/>
      <c r="Z36" s="2"/>
      <c r="AA36" s="2" t="s">
        <v>52</v>
      </c>
      <c r="AB36" s="2" t="str">
        <f t="shared" ref="AB36:AB45" si="33">IF(A36="","",A36&amp;"-000000")</f>
        <v>7004-000000</v>
      </c>
      <c r="AC36" s="2">
        <v>703.0</v>
      </c>
      <c r="AD36" s="2" t="str">
        <f t="shared" ref="AD36:AD45" si="34">IF(LEN($O$1)=3,$O$1,IF(LEN($O$1)=2,0&amp;$O$1,IF(LEN($O$1)=1,0&amp;0&amp;$O$1,"ERROR")))</f>
        <v>083</v>
      </c>
      <c r="AE36" s="2"/>
      <c r="AF36" s="2"/>
      <c r="AG36" s="2">
        <v>110.0</v>
      </c>
      <c r="AH36" s="2" t="str">
        <f>Summary!$B$2</f>
        <v/>
      </c>
      <c r="AI36" s="2">
        <f t="shared" ref="AI36:AT36" si="31">IF(C36="",0,C36)</f>
        <v>0</v>
      </c>
      <c r="AJ36" s="2">
        <f t="shared" si="31"/>
        <v>0</v>
      </c>
      <c r="AK36" s="2">
        <f t="shared" si="31"/>
        <v>0</v>
      </c>
      <c r="AL36" s="2">
        <f t="shared" si="31"/>
        <v>0</v>
      </c>
      <c r="AM36" s="2">
        <f t="shared" si="31"/>
        <v>0</v>
      </c>
      <c r="AN36" s="2">
        <f t="shared" si="31"/>
        <v>0</v>
      </c>
      <c r="AO36" s="2">
        <f t="shared" si="31"/>
        <v>0</v>
      </c>
      <c r="AP36" s="48">
        <f t="shared" si="31"/>
        <v>500</v>
      </c>
      <c r="AQ36" s="2">
        <f t="shared" si="31"/>
        <v>0</v>
      </c>
      <c r="AR36" s="2">
        <f t="shared" si="31"/>
        <v>0</v>
      </c>
      <c r="AS36" s="2">
        <f t="shared" si="31"/>
        <v>0</v>
      </c>
      <c r="AT36" s="2">
        <f t="shared" si="31"/>
        <v>0</v>
      </c>
    </row>
    <row r="37" ht="15.75" customHeight="1">
      <c r="A37" s="99">
        <v>7006.0</v>
      </c>
      <c r="B37" s="130" t="str">
        <f>IF(ISTEXT("ET-"&amp;VLOOKUP(A37,'Chart of Accounts'!$B$5:$C$50,2,FALSE)),"ET-"&amp;VLOOKUP(A37,'Chart of Accounts'!$B$5:$C$50,2,FALSE),"")</f>
        <v>ET-Educational Materials</v>
      </c>
      <c r="C37" s="114"/>
      <c r="D37" s="114"/>
      <c r="E37" s="114"/>
      <c r="F37" s="114"/>
      <c r="G37" s="114"/>
      <c r="H37" s="114"/>
      <c r="I37" s="114"/>
      <c r="J37" s="114">
        <v>1000.0</v>
      </c>
      <c r="K37" s="114"/>
      <c r="L37" s="114"/>
      <c r="M37" s="114"/>
      <c r="N37" s="114"/>
      <c r="O37" s="95">
        <f t="shared" si="32"/>
        <v>1000</v>
      </c>
      <c r="P37" s="2"/>
      <c r="Q37" s="2"/>
      <c r="R37" s="2"/>
      <c r="S37" s="2"/>
      <c r="T37" s="2" t="s">
        <v>201</v>
      </c>
      <c r="U37" s="2">
        <v>7078.0</v>
      </c>
      <c r="V37" s="2"/>
      <c r="W37" s="2"/>
      <c r="X37" s="2"/>
      <c r="Y37" s="2"/>
      <c r="Z37" s="2"/>
      <c r="AA37" s="2" t="s">
        <v>52</v>
      </c>
      <c r="AB37" s="2" t="str">
        <f t="shared" si="33"/>
        <v>7006-000000</v>
      </c>
      <c r="AC37" s="2">
        <v>703.0</v>
      </c>
      <c r="AD37" s="2" t="str">
        <f t="shared" si="34"/>
        <v>083</v>
      </c>
      <c r="AE37" s="2"/>
      <c r="AF37" s="2"/>
      <c r="AG37" s="2">
        <v>110.0</v>
      </c>
      <c r="AH37" s="2" t="str">
        <f>Summary!$B$2</f>
        <v/>
      </c>
      <c r="AI37" s="2">
        <f t="shared" ref="AI37:AT37" si="35">IF(C37="",0,C37)</f>
        <v>0</v>
      </c>
      <c r="AJ37" s="2">
        <f t="shared" si="35"/>
        <v>0</v>
      </c>
      <c r="AK37" s="2">
        <f t="shared" si="35"/>
        <v>0</v>
      </c>
      <c r="AL37" s="2">
        <f t="shared" si="35"/>
        <v>0</v>
      </c>
      <c r="AM37" s="2">
        <f t="shared" si="35"/>
        <v>0</v>
      </c>
      <c r="AN37" s="2">
        <f t="shared" si="35"/>
        <v>0</v>
      </c>
      <c r="AO37" s="2">
        <f t="shared" si="35"/>
        <v>0</v>
      </c>
      <c r="AP37" s="48">
        <f t="shared" si="35"/>
        <v>1000</v>
      </c>
      <c r="AQ37" s="2">
        <f t="shared" si="35"/>
        <v>0</v>
      </c>
      <c r="AR37" s="2">
        <f t="shared" si="35"/>
        <v>0</v>
      </c>
      <c r="AS37" s="2">
        <f t="shared" si="35"/>
        <v>0</v>
      </c>
      <c r="AT37" s="2">
        <f t="shared" si="35"/>
        <v>0</v>
      </c>
    </row>
    <row r="38" ht="15.75" customHeight="1">
      <c r="A38" s="99">
        <v>7012.0</v>
      </c>
      <c r="B38" s="130" t="str">
        <f>IF(ISTEXT("ET-"&amp;VLOOKUP(A38,'Chart of Accounts'!$B$5:$C$50,2,FALSE)),"ET-"&amp;VLOOKUP(A38,'Chart of Accounts'!$B$5:$C$50,2,FALSE),"")</f>
        <v>ET-Supplies &amp; Stationery Expense</v>
      </c>
      <c r="C38" s="114"/>
      <c r="D38" s="114"/>
      <c r="E38" s="114"/>
      <c r="F38" s="114"/>
      <c r="G38" s="114"/>
      <c r="H38" s="114"/>
      <c r="I38" s="114"/>
      <c r="J38" s="114"/>
      <c r="K38" s="114"/>
      <c r="L38" s="114"/>
      <c r="M38" s="114"/>
      <c r="N38" s="114"/>
      <c r="O38" s="95">
        <f t="shared" si="32"/>
        <v>0</v>
      </c>
      <c r="P38" s="2"/>
      <c r="Q38" s="2" t="s">
        <v>2</v>
      </c>
      <c r="R38" s="2"/>
      <c r="S38" s="2"/>
      <c r="T38" s="2" t="s">
        <v>203</v>
      </c>
      <c r="U38" s="2">
        <v>7080.0</v>
      </c>
      <c r="V38" s="2"/>
      <c r="W38" s="2"/>
      <c r="X38" s="2"/>
      <c r="Y38" s="2"/>
      <c r="Z38" s="2"/>
      <c r="AA38" s="2" t="s">
        <v>52</v>
      </c>
      <c r="AB38" s="2" t="str">
        <f t="shared" si="33"/>
        <v>7012-000000</v>
      </c>
      <c r="AC38" s="2">
        <v>703.0</v>
      </c>
      <c r="AD38" s="2" t="str">
        <f t="shared" si="34"/>
        <v>083</v>
      </c>
      <c r="AE38" s="2"/>
      <c r="AF38" s="2"/>
      <c r="AG38" s="2">
        <v>110.0</v>
      </c>
      <c r="AH38" s="2" t="str">
        <f>Summary!$B$2</f>
        <v/>
      </c>
      <c r="AI38" s="2">
        <f t="shared" ref="AI38:AT38" si="36">IF(C38="",0,C38)</f>
        <v>0</v>
      </c>
      <c r="AJ38" s="2">
        <f t="shared" si="36"/>
        <v>0</v>
      </c>
      <c r="AK38" s="2">
        <f t="shared" si="36"/>
        <v>0</v>
      </c>
      <c r="AL38" s="2">
        <f t="shared" si="36"/>
        <v>0</v>
      </c>
      <c r="AM38" s="2">
        <f t="shared" si="36"/>
        <v>0</v>
      </c>
      <c r="AN38" s="2">
        <f t="shared" si="36"/>
        <v>0</v>
      </c>
      <c r="AO38" s="2">
        <f t="shared" si="36"/>
        <v>0</v>
      </c>
      <c r="AP38" s="2">
        <f t="shared" si="36"/>
        <v>0</v>
      </c>
      <c r="AQ38" s="2">
        <f t="shared" si="36"/>
        <v>0</v>
      </c>
      <c r="AR38" s="2">
        <f t="shared" si="36"/>
        <v>0</v>
      </c>
      <c r="AS38" s="2">
        <f t="shared" si="36"/>
        <v>0</v>
      </c>
      <c r="AT38" s="2">
        <f t="shared" si="36"/>
        <v>0</v>
      </c>
    </row>
    <row r="39" ht="15.75" customHeight="1">
      <c r="A39" s="99">
        <v>7014.0</v>
      </c>
      <c r="B39" s="130" t="str">
        <f>IF(ISTEXT("ET-"&amp;VLOOKUP(A39,'Chart of Accounts'!$B$5:$C$50,2,FALSE)),"ET-"&amp;VLOOKUP(A39,'Chart of Accounts'!$B$5:$C$50,2,FALSE),"")</f>
        <v>ET-Room Rental Event Expense</v>
      </c>
      <c r="C39" s="114"/>
      <c r="D39" s="114"/>
      <c r="E39" s="114"/>
      <c r="F39" s="114"/>
      <c r="G39" s="114"/>
      <c r="H39" s="114"/>
      <c r="I39" s="114"/>
      <c r="J39" s="114"/>
      <c r="K39" s="114"/>
      <c r="L39" s="114"/>
      <c r="M39" s="114"/>
      <c r="N39" s="114"/>
      <c r="O39" s="95">
        <f t="shared" si="32"/>
        <v>0</v>
      </c>
      <c r="P39" s="2"/>
      <c r="Q39" s="2"/>
      <c r="R39" s="2"/>
      <c r="S39" s="2"/>
      <c r="T39" s="2" t="s">
        <v>204</v>
      </c>
      <c r="U39" s="2">
        <v>7082.0</v>
      </c>
      <c r="V39" s="2"/>
      <c r="W39" s="2"/>
      <c r="X39" s="2"/>
      <c r="Y39" s="2"/>
      <c r="Z39" s="2"/>
      <c r="AA39" s="2" t="s">
        <v>52</v>
      </c>
      <c r="AB39" s="2" t="str">
        <f t="shared" si="33"/>
        <v>7014-000000</v>
      </c>
      <c r="AC39" s="2">
        <v>703.0</v>
      </c>
      <c r="AD39" s="2" t="str">
        <f t="shared" si="34"/>
        <v>083</v>
      </c>
      <c r="AE39" s="2"/>
      <c r="AF39" s="2"/>
      <c r="AG39" s="2">
        <v>110.0</v>
      </c>
      <c r="AH39" s="2" t="str">
        <f>Summary!$B$2</f>
        <v/>
      </c>
      <c r="AI39" s="2">
        <f t="shared" ref="AI39:AT39" si="37">IF(C39="",0,C39)</f>
        <v>0</v>
      </c>
      <c r="AJ39" s="2">
        <f t="shared" si="37"/>
        <v>0</v>
      </c>
      <c r="AK39" s="2">
        <f t="shared" si="37"/>
        <v>0</v>
      </c>
      <c r="AL39" s="2">
        <f t="shared" si="37"/>
        <v>0</v>
      </c>
      <c r="AM39" s="2">
        <f t="shared" si="37"/>
        <v>0</v>
      </c>
      <c r="AN39" s="2">
        <f t="shared" si="37"/>
        <v>0</v>
      </c>
      <c r="AO39" s="2">
        <f t="shared" si="37"/>
        <v>0</v>
      </c>
      <c r="AP39" s="2">
        <f t="shared" si="37"/>
        <v>0</v>
      </c>
      <c r="AQ39" s="2">
        <f t="shared" si="37"/>
        <v>0</v>
      </c>
      <c r="AR39" s="2">
        <f t="shared" si="37"/>
        <v>0</v>
      </c>
      <c r="AS39" s="2">
        <f t="shared" si="37"/>
        <v>0</v>
      </c>
      <c r="AT39" s="2">
        <f t="shared" si="37"/>
        <v>0</v>
      </c>
    </row>
    <row r="40" ht="15.75" customHeight="1">
      <c r="A40" s="99">
        <v>7016.0</v>
      </c>
      <c r="B40" s="130" t="str">
        <f>IF(ISTEXT("ET-"&amp;VLOOKUP(A40,'Chart of Accounts'!$B$5:$C$50,2,FALSE)),"ET-"&amp;VLOOKUP(A40,'Chart of Accounts'!$B$5:$C$50,2,FALSE),"")</f>
        <v>ET-Meal Event Expense</v>
      </c>
      <c r="C40" s="114"/>
      <c r="D40" s="114"/>
      <c r="E40" s="114"/>
      <c r="F40" s="114"/>
      <c r="G40" s="114"/>
      <c r="H40" s="114"/>
      <c r="I40" s="114"/>
      <c r="J40" s="114"/>
      <c r="K40" s="114"/>
      <c r="L40" s="114"/>
      <c r="M40" s="114"/>
      <c r="N40" s="114"/>
      <c r="O40" s="95">
        <f t="shared" si="32"/>
        <v>0</v>
      </c>
      <c r="P40" s="2"/>
      <c r="Q40" s="2"/>
      <c r="R40" s="2"/>
      <c r="S40" s="2"/>
      <c r="T40" s="2" t="s">
        <v>205</v>
      </c>
      <c r="U40" s="2">
        <v>7084.0</v>
      </c>
      <c r="V40" s="2"/>
      <c r="W40" s="2"/>
      <c r="X40" s="2"/>
      <c r="Y40" s="2"/>
      <c r="Z40" s="2"/>
      <c r="AA40" s="2" t="s">
        <v>52</v>
      </c>
      <c r="AB40" s="2" t="str">
        <f t="shared" si="33"/>
        <v>7016-000000</v>
      </c>
      <c r="AC40" s="2">
        <v>703.0</v>
      </c>
      <c r="AD40" s="2" t="str">
        <f t="shared" si="34"/>
        <v>083</v>
      </c>
      <c r="AE40" s="2"/>
      <c r="AF40" s="2"/>
      <c r="AG40" s="2">
        <v>110.0</v>
      </c>
      <c r="AH40" s="2" t="str">
        <f>Summary!$B$2</f>
        <v/>
      </c>
      <c r="AI40" s="2">
        <f t="shared" ref="AI40:AT40" si="38">IF(C40="",0,C40)</f>
        <v>0</v>
      </c>
      <c r="AJ40" s="2">
        <f t="shared" si="38"/>
        <v>0</v>
      </c>
      <c r="AK40" s="2">
        <f t="shared" si="38"/>
        <v>0</v>
      </c>
      <c r="AL40" s="2">
        <f t="shared" si="38"/>
        <v>0</v>
      </c>
      <c r="AM40" s="2">
        <f t="shared" si="38"/>
        <v>0</v>
      </c>
      <c r="AN40" s="2">
        <f t="shared" si="38"/>
        <v>0</v>
      </c>
      <c r="AO40" s="2">
        <f t="shared" si="38"/>
        <v>0</v>
      </c>
      <c r="AP40" s="2">
        <f t="shared" si="38"/>
        <v>0</v>
      </c>
      <c r="AQ40" s="2">
        <f t="shared" si="38"/>
        <v>0</v>
      </c>
      <c r="AR40" s="2">
        <f t="shared" si="38"/>
        <v>0</v>
      </c>
      <c r="AS40" s="2">
        <f t="shared" si="38"/>
        <v>0</v>
      </c>
      <c r="AT40" s="2">
        <f t="shared" si="38"/>
        <v>0</v>
      </c>
    </row>
    <row r="41" ht="15.75" customHeight="1">
      <c r="A41" s="99">
        <v>7078.0</v>
      </c>
      <c r="B41" s="130" t="str">
        <f>IF(ISTEXT("ET-"&amp;VLOOKUP(A41,'Chart of Accounts'!$B$5:$C$50,2,FALSE)),"ET-"&amp;VLOOKUP(A41,'Chart of Accounts'!$B$5:$C$50,2,FALSE),"")</f>
        <v>ET-Food Expense</v>
      </c>
      <c r="C41" s="114"/>
      <c r="D41" s="114"/>
      <c r="E41" s="114"/>
      <c r="F41" s="114"/>
      <c r="G41" s="114"/>
      <c r="H41" s="114"/>
      <c r="I41" s="114"/>
      <c r="J41" s="114">
        <v>500.0</v>
      </c>
      <c r="K41" s="114"/>
      <c r="L41" s="114"/>
      <c r="M41" s="114"/>
      <c r="N41" s="114"/>
      <c r="O41" s="95">
        <f t="shared" si="32"/>
        <v>500</v>
      </c>
      <c r="P41" s="2"/>
      <c r="Q41" s="2"/>
      <c r="R41" s="2"/>
      <c r="S41" s="2"/>
      <c r="T41" s="2" t="s">
        <v>206</v>
      </c>
      <c r="U41" s="2">
        <v>7086.0</v>
      </c>
      <c r="V41" s="2"/>
      <c r="W41" s="2"/>
      <c r="X41" s="2"/>
      <c r="Y41" s="2"/>
      <c r="Z41" s="2"/>
      <c r="AA41" s="2" t="s">
        <v>52</v>
      </c>
      <c r="AB41" s="2" t="str">
        <f t="shared" si="33"/>
        <v>7078-000000</v>
      </c>
      <c r="AC41" s="2">
        <v>703.0</v>
      </c>
      <c r="AD41" s="2" t="str">
        <f t="shared" si="34"/>
        <v>083</v>
      </c>
      <c r="AE41" s="2"/>
      <c r="AF41" s="2"/>
      <c r="AG41" s="2">
        <v>110.0</v>
      </c>
      <c r="AH41" s="2" t="str">
        <f>Summary!$B$2</f>
        <v/>
      </c>
      <c r="AI41" s="2">
        <f t="shared" ref="AI41:AT41" si="39">IF(C41="",0,C41)</f>
        <v>0</v>
      </c>
      <c r="AJ41" s="2">
        <f t="shared" si="39"/>
        <v>0</v>
      </c>
      <c r="AK41" s="2">
        <f t="shared" si="39"/>
        <v>0</v>
      </c>
      <c r="AL41" s="2">
        <f t="shared" si="39"/>
        <v>0</v>
      </c>
      <c r="AM41" s="2">
        <f t="shared" si="39"/>
        <v>0</v>
      </c>
      <c r="AN41" s="2">
        <f t="shared" si="39"/>
        <v>0</v>
      </c>
      <c r="AO41" s="2">
        <f t="shared" si="39"/>
        <v>0</v>
      </c>
      <c r="AP41" s="48">
        <f t="shared" si="39"/>
        <v>500</v>
      </c>
      <c r="AQ41" s="2">
        <f t="shared" si="39"/>
        <v>0</v>
      </c>
      <c r="AR41" s="2">
        <f t="shared" si="39"/>
        <v>0</v>
      </c>
      <c r="AS41" s="2">
        <f t="shared" si="39"/>
        <v>0</v>
      </c>
      <c r="AT41" s="2">
        <f t="shared" si="39"/>
        <v>0</v>
      </c>
    </row>
    <row r="42" ht="15.75" customHeight="1">
      <c r="A42" s="7"/>
      <c r="B42" s="130" t="str">
        <f>IF(ISTEXT("ET-"&amp;VLOOKUP(A42,'Chart of Accounts'!$B$5:$C$54,2,FALSE)),"ET-"&amp;VLOOKUP(A42,'Chart of Accounts'!$B$5:$C$54,2,FALSE),"")</f>
        <v/>
      </c>
      <c r="C42" s="114"/>
      <c r="D42" s="114"/>
      <c r="E42" s="114"/>
      <c r="F42" s="114"/>
      <c r="G42" s="114"/>
      <c r="H42" s="114"/>
      <c r="I42" s="114"/>
      <c r="J42" s="114"/>
      <c r="K42" s="114"/>
      <c r="L42" s="114"/>
      <c r="M42" s="114"/>
      <c r="N42" s="114"/>
      <c r="O42" s="95">
        <f t="shared" si="32"/>
        <v>0</v>
      </c>
      <c r="P42" s="2"/>
      <c r="Q42" s="2"/>
      <c r="R42" s="2"/>
      <c r="S42" s="2"/>
      <c r="T42" s="2" t="s">
        <v>207</v>
      </c>
      <c r="U42" s="2">
        <v>7088.0</v>
      </c>
      <c r="V42" s="2"/>
      <c r="W42" s="2"/>
      <c r="X42" s="2"/>
      <c r="Y42" s="2"/>
      <c r="Z42" s="2"/>
      <c r="AA42" s="2" t="s">
        <v>52</v>
      </c>
      <c r="AB42" s="2" t="str">
        <f t="shared" si="33"/>
        <v/>
      </c>
      <c r="AC42" s="2">
        <v>703.0</v>
      </c>
      <c r="AD42" s="2" t="str">
        <f t="shared" si="34"/>
        <v>083</v>
      </c>
      <c r="AE42" s="2"/>
      <c r="AF42" s="2"/>
      <c r="AG42" s="2">
        <v>110.0</v>
      </c>
      <c r="AH42" s="2" t="str">
        <f>Summary!$B$2</f>
        <v/>
      </c>
      <c r="AI42" s="2">
        <f t="shared" ref="AI42:AT42" si="40">IF(C42="",0,C42)</f>
        <v>0</v>
      </c>
      <c r="AJ42" s="2">
        <f t="shared" si="40"/>
        <v>0</v>
      </c>
      <c r="AK42" s="2">
        <f t="shared" si="40"/>
        <v>0</v>
      </c>
      <c r="AL42" s="2">
        <f t="shared" si="40"/>
        <v>0</v>
      </c>
      <c r="AM42" s="2">
        <f t="shared" si="40"/>
        <v>0</v>
      </c>
      <c r="AN42" s="2">
        <f t="shared" si="40"/>
        <v>0</v>
      </c>
      <c r="AO42" s="2">
        <f t="shared" si="40"/>
        <v>0</v>
      </c>
      <c r="AP42" s="2">
        <f t="shared" si="40"/>
        <v>0</v>
      </c>
      <c r="AQ42" s="2">
        <f t="shared" si="40"/>
        <v>0</v>
      </c>
      <c r="AR42" s="2">
        <f t="shared" si="40"/>
        <v>0</v>
      </c>
      <c r="AS42" s="2">
        <f t="shared" si="40"/>
        <v>0</v>
      </c>
      <c r="AT42" s="2">
        <f t="shared" si="40"/>
        <v>0</v>
      </c>
    </row>
    <row r="43" ht="20.25" customHeight="1">
      <c r="A43" s="7"/>
      <c r="B43" s="130" t="str">
        <f>IF(ISTEXT("ET-"&amp;VLOOKUP(A43,'Chart of Accounts'!$B$5:$C$54,2,FALSE)),"ET-"&amp;VLOOKUP(A43,'Chart of Accounts'!$B$5:$C$54,2,FALSE),"")</f>
        <v/>
      </c>
      <c r="C43" s="114"/>
      <c r="D43" s="114"/>
      <c r="E43" s="114"/>
      <c r="F43" s="114"/>
      <c r="G43" s="114"/>
      <c r="H43" s="114"/>
      <c r="I43" s="114"/>
      <c r="J43" s="114"/>
      <c r="K43" s="114"/>
      <c r="L43" s="114"/>
      <c r="M43" s="114"/>
      <c r="N43" s="114"/>
      <c r="O43" s="95">
        <f t="shared" si="32"/>
        <v>0</v>
      </c>
      <c r="P43" s="2"/>
      <c r="Q43" s="2"/>
      <c r="R43" s="2"/>
      <c r="S43" s="2"/>
      <c r="T43" s="2" t="s">
        <v>209</v>
      </c>
      <c r="U43" s="2">
        <v>7090.0</v>
      </c>
      <c r="V43" s="2"/>
      <c r="W43" s="2"/>
      <c r="X43" s="2"/>
      <c r="Y43" s="2"/>
      <c r="Z43" s="2"/>
      <c r="AA43" s="2" t="s">
        <v>52</v>
      </c>
      <c r="AB43" s="2" t="str">
        <f t="shared" si="33"/>
        <v/>
      </c>
      <c r="AC43" s="2">
        <v>703.0</v>
      </c>
      <c r="AD43" s="2" t="str">
        <f t="shared" si="34"/>
        <v>083</v>
      </c>
      <c r="AE43" s="2"/>
      <c r="AF43" s="2"/>
      <c r="AG43" s="2">
        <v>110.0</v>
      </c>
      <c r="AH43" s="2" t="str">
        <f>Summary!$B$2</f>
        <v/>
      </c>
      <c r="AI43" s="2">
        <f t="shared" ref="AI43:AT43" si="41">IF(C43="",0,C43)</f>
        <v>0</v>
      </c>
      <c r="AJ43" s="2">
        <f t="shared" si="41"/>
        <v>0</v>
      </c>
      <c r="AK43" s="2">
        <f t="shared" si="41"/>
        <v>0</v>
      </c>
      <c r="AL43" s="2">
        <f t="shared" si="41"/>
        <v>0</v>
      </c>
      <c r="AM43" s="2">
        <f t="shared" si="41"/>
        <v>0</v>
      </c>
      <c r="AN43" s="2">
        <f t="shared" si="41"/>
        <v>0</v>
      </c>
      <c r="AO43" s="2">
        <f t="shared" si="41"/>
        <v>0</v>
      </c>
      <c r="AP43" s="2">
        <f t="shared" si="41"/>
        <v>0</v>
      </c>
      <c r="AQ43" s="2">
        <f t="shared" si="41"/>
        <v>0</v>
      </c>
      <c r="AR43" s="2">
        <f t="shared" si="41"/>
        <v>0</v>
      </c>
      <c r="AS43" s="2">
        <f t="shared" si="41"/>
        <v>0</v>
      </c>
      <c r="AT43" s="2">
        <f t="shared" si="41"/>
        <v>0</v>
      </c>
    </row>
    <row r="44" ht="15.75" customHeight="1">
      <c r="A44" s="7"/>
      <c r="B44" s="130" t="str">
        <f>IF(ISTEXT("ET-"&amp;VLOOKUP(A44,'Chart of Accounts'!$B$5:$C$54,2,FALSE)),"ET-"&amp;VLOOKUP(A44,'Chart of Accounts'!$B$5:$C$54,2,FALSE),"")</f>
        <v/>
      </c>
      <c r="C44" s="114"/>
      <c r="D44" s="114"/>
      <c r="E44" s="114"/>
      <c r="F44" s="114"/>
      <c r="G44" s="114"/>
      <c r="H44" s="114"/>
      <c r="I44" s="114"/>
      <c r="J44" s="114"/>
      <c r="K44" s="114"/>
      <c r="L44" s="114"/>
      <c r="M44" s="114"/>
      <c r="N44" s="114"/>
      <c r="O44" s="95">
        <f t="shared" si="32"/>
        <v>0</v>
      </c>
      <c r="P44" s="2"/>
      <c r="Q44" s="2"/>
      <c r="R44" s="2"/>
      <c r="S44" s="2"/>
      <c r="T44" s="2" t="str">
        <f>'Chart of Accounts'!I39</f>
        <v/>
      </c>
      <c r="U44" s="2"/>
      <c r="V44" s="2"/>
      <c r="W44" s="2"/>
      <c r="X44" s="2"/>
      <c r="Y44" s="2"/>
      <c r="Z44" s="2"/>
      <c r="AA44" s="2" t="s">
        <v>52</v>
      </c>
      <c r="AB44" s="2" t="str">
        <f t="shared" si="33"/>
        <v/>
      </c>
      <c r="AC44" s="2">
        <v>703.0</v>
      </c>
      <c r="AD44" s="2" t="str">
        <f t="shared" si="34"/>
        <v>083</v>
      </c>
      <c r="AE44" s="2"/>
      <c r="AF44" s="2"/>
      <c r="AG44" s="2">
        <v>110.0</v>
      </c>
      <c r="AH44" s="2" t="str">
        <f>Summary!$B$2</f>
        <v/>
      </c>
      <c r="AI44" s="2">
        <f t="shared" ref="AI44:AT44" si="42">IF(C44="",0,C44)</f>
        <v>0</v>
      </c>
      <c r="AJ44" s="2">
        <f t="shared" si="42"/>
        <v>0</v>
      </c>
      <c r="AK44" s="2">
        <f t="shared" si="42"/>
        <v>0</v>
      </c>
      <c r="AL44" s="2">
        <f t="shared" si="42"/>
        <v>0</v>
      </c>
      <c r="AM44" s="2">
        <f t="shared" si="42"/>
        <v>0</v>
      </c>
      <c r="AN44" s="2">
        <f t="shared" si="42"/>
        <v>0</v>
      </c>
      <c r="AO44" s="2">
        <f t="shared" si="42"/>
        <v>0</v>
      </c>
      <c r="AP44" s="2">
        <f t="shared" si="42"/>
        <v>0</v>
      </c>
      <c r="AQ44" s="2">
        <f t="shared" si="42"/>
        <v>0</v>
      </c>
      <c r="AR44" s="2">
        <f t="shared" si="42"/>
        <v>0</v>
      </c>
      <c r="AS44" s="2">
        <f t="shared" si="42"/>
        <v>0</v>
      </c>
      <c r="AT44" s="2">
        <f t="shared" si="42"/>
        <v>0</v>
      </c>
    </row>
    <row r="45" ht="15.75" customHeight="1">
      <c r="A45" s="7"/>
      <c r="B45" s="130" t="str">
        <f>IF(ISTEXT("ET-"&amp;VLOOKUP(A45,'Chart of Accounts'!$B$5:$C$54,2,FALSE)),"ET-"&amp;VLOOKUP(A45,'Chart of Accounts'!$B$5:$C$54,2,FALSE),"")</f>
        <v/>
      </c>
      <c r="C45" s="114"/>
      <c r="D45" s="114"/>
      <c r="E45" s="114"/>
      <c r="F45" s="114"/>
      <c r="G45" s="114"/>
      <c r="H45" s="114"/>
      <c r="I45" s="114"/>
      <c r="J45" s="114"/>
      <c r="K45" s="114"/>
      <c r="L45" s="114"/>
      <c r="M45" s="114"/>
      <c r="N45" s="114"/>
      <c r="O45" s="95">
        <f t="shared" si="32"/>
        <v>0</v>
      </c>
      <c r="P45" s="2"/>
      <c r="Q45" s="2"/>
      <c r="R45" s="2"/>
      <c r="S45" s="2"/>
      <c r="T45" s="2" t="str">
        <f>'Chart of Accounts'!I40</f>
        <v/>
      </c>
      <c r="U45" s="2"/>
      <c r="V45" s="2"/>
      <c r="W45" s="2"/>
      <c r="X45" s="2"/>
      <c r="Y45" s="2"/>
      <c r="Z45" s="2"/>
      <c r="AA45" s="2" t="s">
        <v>52</v>
      </c>
      <c r="AB45" s="2" t="str">
        <f t="shared" si="33"/>
        <v/>
      </c>
      <c r="AC45" s="2">
        <v>703.0</v>
      </c>
      <c r="AD45" s="2" t="str">
        <f t="shared" si="34"/>
        <v>083</v>
      </c>
      <c r="AE45" s="2"/>
      <c r="AF45" s="2"/>
      <c r="AG45" s="2">
        <v>110.0</v>
      </c>
      <c r="AH45" s="2" t="str">
        <f>Summary!$B$2</f>
        <v/>
      </c>
      <c r="AI45" s="2">
        <f t="shared" ref="AI45:AT45" si="43">IF(C45="",0,C45)</f>
        <v>0</v>
      </c>
      <c r="AJ45" s="2">
        <f t="shared" si="43"/>
        <v>0</v>
      </c>
      <c r="AK45" s="2">
        <f t="shared" si="43"/>
        <v>0</v>
      </c>
      <c r="AL45" s="2">
        <f t="shared" si="43"/>
        <v>0</v>
      </c>
      <c r="AM45" s="2">
        <f t="shared" si="43"/>
        <v>0</v>
      </c>
      <c r="AN45" s="2">
        <f t="shared" si="43"/>
        <v>0</v>
      </c>
      <c r="AO45" s="2">
        <f t="shared" si="43"/>
        <v>0</v>
      </c>
      <c r="AP45" s="2">
        <f t="shared" si="43"/>
        <v>0</v>
      </c>
      <c r="AQ45" s="2">
        <f t="shared" si="43"/>
        <v>0</v>
      </c>
      <c r="AR45" s="2">
        <f t="shared" si="43"/>
        <v>0</v>
      </c>
      <c r="AS45" s="2">
        <f t="shared" si="43"/>
        <v>0</v>
      </c>
      <c r="AT45" s="2">
        <f t="shared" si="43"/>
        <v>0</v>
      </c>
    </row>
    <row r="46" ht="15.75" customHeight="1">
      <c r="A46" s="99"/>
      <c r="B46" s="130"/>
      <c r="C46" s="140">
        <f t="shared" ref="C46:O46" si="44">SUM(C36:C45)</f>
        <v>0</v>
      </c>
      <c r="D46" s="140">
        <f t="shared" si="44"/>
        <v>0</v>
      </c>
      <c r="E46" s="140">
        <f t="shared" si="44"/>
        <v>0</v>
      </c>
      <c r="F46" s="140">
        <f t="shared" si="44"/>
        <v>0</v>
      </c>
      <c r="G46" s="140">
        <f t="shared" si="44"/>
        <v>0</v>
      </c>
      <c r="H46" s="140">
        <f t="shared" si="44"/>
        <v>0</v>
      </c>
      <c r="I46" s="140">
        <f t="shared" si="44"/>
        <v>0</v>
      </c>
      <c r="J46" s="140">
        <f t="shared" si="44"/>
        <v>2000</v>
      </c>
      <c r="K46" s="140">
        <f t="shared" si="44"/>
        <v>0</v>
      </c>
      <c r="L46" s="140">
        <f t="shared" si="44"/>
        <v>0</v>
      </c>
      <c r="M46" s="140">
        <f t="shared" si="44"/>
        <v>0</v>
      </c>
      <c r="N46" s="140">
        <f t="shared" si="44"/>
        <v>0</v>
      </c>
      <c r="O46" s="140">
        <f t="shared" si="44"/>
        <v>2000</v>
      </c>
      <c r="P46" s="2"/>
      <c r="Q46" s="2"/>
      <c r="R46" s="2"/>
      <c r="S46" s="2"/>
      <c r="T46" s="2" t="str">
        <f>'Chart of Accounts'!I41</f>
        <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ht="15.75" customHeight="1">
      <c r="A47" s="99"/>
      <c r="B47" s="130"/>
      <c r="C47" s="95"/>
      <c r="D47" s="95"/>
      <c r="E47" s="95"/>
      <c r="F47" s="95"/>
      <c r="G47" s="95"/>
      <c r="H47" s="95"/>
      <c r="I47" s="95"/>
      <c r="J47" s="95"/>
      <c r="K47" s="95"/>
      <c r="L47" s="95"/>
      <c r="M47" s="95"/>
      <c r="N47" s="95"/>
      <c r="O47" s="95"/>
      <c r="P47" s="2"/>
      <c r="Q47" s="2"/>
      <c r="R47" s="2"/>
      <c r="S47" s="2"/>
      <c r="T47" s="2" t="str">
        <f>'Chart of Accounts'!I42</f>
        <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ht="15.75" customHeight="1">
      <c r="A48" s="138" t="s">
        <v>242</v>
      </c>
      <c r="B48" s="130"/>
      <c r="C48" s="95"/>
      <c r="D48" s="95"/>
      <c r="E48" s="95"/>
      <c r="F48" s="95"/>
      <c r="G48" s="95"/>
      <c r="H48" s="95"/>
      <c r="I48" s="95"/>
      <c r="J48" s="95"/>
      <c r="K48" s="95"/>
      <c r="L48" s="95"/>
      <c r="M48" s="95"/>
      <c r="N48" s="95"/>
      <c r="O48" s="95"/>
      <c r="P48" s="2"/>
      <c r="Q48" s="2"/>
      <c r="R48" s="2"/>
      <c r="S48" s="2"/>
      <c r="T48" s="2" t="str">
        <f>'Chart of Accounts'!I43</f>
        <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99">
        <v>7006.0</v>
      </c>
      <c r="B49" s="130" t="str">
        <f>IF(ISTEXT("ET-"&amp;VLOOKUP(A49,'Chart of Accounts'!$B$5:$C$50,2,FALSE)),"ET-"&amp;VLOOKUP(A49,'Chart of Accounts'!$B$5:$C$50,2,FALSE),"")</f>
        <v>ET-Educational Materials</v>
      </c>
      <c r="C49" s="114"/>
      <c r="D49" s="114"/>
      <c r="E49" s="114"/>
      <c r="F49" s="114"/>
      <c r="G49" s="114"/>
      <c r="H49" s="114"/>
      <c r="I49" s="114"/>
      <c r="J49" s="114"/>
      <c r="K49" s="114"/>
      <c r="L49" s="114"/>
      <c r="M49" s="114"/>
      <c r="N49" s="114"/>
      <c r="O49" s="95">
        <f t="shared" ref="O49:O55" si="46">SUM(C49:N49)</f>
        <v>0</v>
      </c>
      <c r="P49" s="2"/>
      <c r="Q49" s="2"/>
      <c r="R49" s="2"/>
      <c r="S49" s="2"/>
      <c r="T49" s="2" t="str">
        <f>'Chart of Accounts'!I44</f>
        <v/>
      </c>
      <c r="U49" s="2"/>
      <c r="V49" s="2"/>
      <c r="W49" s="2"/>
      <c r="X49" s="2"/>
      <c r="Y49" s="2"/>
      <c r="Z49" s="2"/>
      <c r="AA49" s="2" t="s">
        <v>52</v>
      </c>
      <c r="AB49" s="2" t="str">
        <f t="shared" ref="AB49:AB55" si="47">IF(A49="","",A49&amp;"-000000")</f>
        <v>7006-000000</v>
      </c>
      <c r="AC49" s="2">
        <v>704.0</v>
      </c>
      <c r="AD49" s="2" t="str">
        <f t="shared" ref="AD49:AD55" si="48">IF(LEN($O$1)=3,$O$1,IF(LEN($O$1)=2,0&amp;$O$1,IF(LEN($O$1)=1,0&amp;0&amp;$O$1,"ERROR")))</f>
        <v>083</v>
      </c>
      <c r="AE49" s="2"/>
      <c r="AF49" s="2"/>
      <c r="AG49" s="2">
        <v>110.0</v>
      </c>
      <c r="AH49" s="2" t="str">
        <f>Summary!$B$2</f>
        <v/>
      </c>
      <c r="AI49" s="2">
        <f t="shared" ref="AI49:AT49" si="45">IF(C49="",0,C49)</f>
        <v>0</v>
      </c>
      <c r="AJ49" s="2">
        <f t="shared" si="45"/>
        <v>0</v>
      </c>
      <c r="AK49" s="2">
        <f t="shared" si="45"/>
        <v>0</v>
      </c>
      <c r="AL49" s="2">
        <f t="shared" si="45"/>
        <v>0</v>
      </c>
      <c r="AM49" s="2">
        <f t="shared" si="45"/>
        <v>0</v>
      </c>
      <c r="AN49" s="2">
        <f t="shared" si="45"/>
        <v>0</v>
      </c>
      <c r="AO49" s="2">
        <f t="shared" si="45"/>
        <v>0</v>
      </c>
      <c r="AP49" s="2">
        <f t="shared" si="45"/>
        <v>0</v>
      </c>
      <c r="AQ49" s="2">
        <f t="shared" si="45"/>
        <v>0</v>
      </c>
      <c r="AR49" s="2">
        <f t="shared" si="45"/>
        <v>0</v>
      </c>
      <c r="AS49" s="2">
        <f t="shared" si="45"/>
        <v>0</v>
      </c>
      <c r="AT49" s="2">
        <f t="shared" si="45"/>
        <v>0</v>
      </c>
    </row>
    <row r="50" ht="21.0" customHeight="1">
      <c r="A50" s="99">
        <v>7010.0</v>
      </c>
      <c r="B50" s="130" t="str">
        <f>IF(ISTEXT("ET-"&amp;VLOOKUP(A50,'Chart of Accounts'!$B$5:$C$50,2,FALSE)),"ET-"&amp;VLOOKUP(A50,'Chart of Accounts'!$B$5:$C$50,2,FALSE),"")</f>
        <v>ET-Awards Expense (Trophies, Plaques, Ribbons &amp; Certificates)</v>
      </c>
      <c r="C50" s="114"/>
      <c r="D50" s="114"/>
      <c r="E50" s="114"/>
      <c r="F50" s="114"/>
      <c r="G50" s="114"/>
      <c r="H50" s="114"/>
      <c r="I50" s="114"/>
      <c r="J50" s="114"/>
      <c r="K50" s="114"/>
      <c r="L50" s="114"/>
      <c r="M50" s="114"/>
      <c r="N50" s="114"/>
      <c r="O50" s="95">
        <f t="shared" si="46"/>
        <v>0</v>
      </c>
      <c r="P50" s="2"/>
      <c r="Q50" s="2"/>
      <c r="R50" s="2"/>
      <c r="S50" s="2"/>
      <c r="T50" s="2" t="str">
        <f>'Chart of Accounts'!I45</f>
        <v/>
      </c>
      <c r="U50" s="2"/>
      <c r="V50" s="2"/>
      <c r="W50" s="2"/>
      <c r="X50" s="2"/>
      <c r="Y50" s="2"/>
      <c r="Z50" s="2"/>
      <c r="AA50" s="2" t="s">
        <v>52</v>
      </c>
      <c r="AB50" s="2" t="str">
        <f t="shared" si="47"/>
        <v>7010-000000</v>
      </c>
      <c r="AC50" s="2">
        <v>704.0</v>
      </c>
      <c r="AD50" s="2" t="str">
        <f t="shared" si="48"/>
        <v>083</v>
      </c>
      <c r="AE50" s="2"/>
      <c r="AF50" s="2"/>
      <c r="AG50" s="2">
        <v>110.0</v>
      </c>
      <c r="AH50" s="2" t="str">
        <f>Summary!$B$2</f>
        <v/>
      </c>
      <c r="AI50" s="2">
        <f t="shared" ref="AI50:AT50" si="49">IF(C50="",0,C50)</f>
        <v>0</v>
      </c>
      <c r="AJ50" s="2">
        <f t="shared" si="49"/>
        <v>0</v>
      </c>
      <c r="AK50" s="2">
        <f t="shared" si="49"/>
        <v>0</v>
      </c>
      <c r="AL50" s="2">
        <f t="shared" si="49"/>
        <v>0</v>
      </c>
      <c r="AM50" s="2">
        <f t="shared" si="49"/>
        <v>0</v>
      </c>
      <c r="AN50" s="2">
        <f t="shared" si="49"/>
        <v>0</v>
      </c>
      <c r="AO50" s="2">
        <f t="shared" si="49"/>
        <v>0</v>
      </c>
      <c r="AP50" s="2">
        <f t="shared" si="49"/>
        <v>0</v>
      </c>
      <c r="AQ50" s="2">
        <f t="shared" si="49"/>
        <v>0</v>
      </c>
      <c r="AR50" s="2">
        <f t="shared" si="49"/>
        <v>0</v>
      </c>
      <c r="AS50" s="2">
        <f t="shared" si="49"/>
        <v>0</v>
      </c>
      <c r="AT50" s="2">
        <f t="shared" si="49"/>
        <v>0</v>
      </c>
    </row>
    <row r="51" ht="15.75" customHeight="1">
      <c r="A51" s="99">
        <v>7078.0</v>
      </c>
      <c r="B51" s="130" t="str">
        <f>IF(ISTEXT("ET-"&amp;VLOOKUP(A51,'Chart of Accounts'!$B$5:$C$50,2,FALSE)),"ET-"&amp;VLOOKUP(A51,'Chart of Accounts'!$B$5:$C$50,2,FALSE),"")</f>
        <v>ET-Food Expense</v>
      </c>
      <c r="C51" s="114"/>
      <c r="D51" s="114"/>
      <c r="E51" s="114"/>
      <c r="F51" s="114"/>
      <c r="G51" s="114"/>
      <c r="H51" s="114"/>
      <c r="I51" s="114"/>
      <c r="J51" s="114"/>
      <c r="K51" s="114"/>
      <c r="L51" s="114"/>
      <c r="M51" s="114"/>
      <c r="N51" s="114"/>
      <c r="O51" s="95">
        <f t="shared" si="46"/>
        <v>0</v>
      </c>
      <c r="P51" s="2"/>
      <c r="Q51" s="2"/>
      <c r="R51" s="2"/>
      <c r="S51" s="2"/>
      <c r="T51" s="2" t="str">
        <f>'Chart of Accounts'!I46</f>
        <v/>
      </c>
      <c r="U51" s="2"/>
      <c r="V51" s="2"/>
      <c r="W51" s="2"/>
      <c r="X51" s="2"/>
      <c r="Y51" s="2"/>
      <c r="Z51" s="2"/>
      <c r="AA51" s="2" t="s">
        <v>52</v>
      </c>
      <c r="AB51" s="2" t="str">
        <f t="shared" si="47"/>
        <v>7078-000000</v>
      </c>
      <c r="AC51" s="2">
        <v>704.0</v>
      </c>
      <c r="AD51" s="2" t="str">
        <f t="shared" si="48"/>
        <v>083</v>
      </c>
      <c r="AE51" s="2"/>
      <c r="AF51" s="2"/>
      <c r="AG51" s="2">
        <v>110.0</v>
      </c>
      <c r="AH51" s="2" t="str">
        <f>Summary!$B$2</f>
        <v/>
      </c>
      <c r="AI51" s="2">
        <f t="shared" ref="AI51:AT51" si="50">IF(C51="",0,C51)</f>
        <v>0</v>
      </c>
      <c r="AJ51" s="2">
        <f t="shared" si="50"/>
        <v>0</v>
      </c>
      <c r="AK51" s="2">
        <f t="shared" si="50"/>
        <v>0</v>
      </c>
      <c r="AL51" s="2">
        <f t="shared" si="50"/>
        <v>0</v>
      </c>
      <c r="AM51" s="2">
        <f t="shared" si="50"/>
        <v>0</v>
      </c>
      <c r="AN51" s="2">
        <f t="shared" si="50"/>
        <v>0</v>
      </c>
      <c r="AO51" s="2">
        <f t="shared" si="50"/>
        <v>0</v>
      </c>
      <c r="AP51" s="2">
        <f t="shared" si="50"/>
        <v>0</v>
      </c>
      <c r="AQ51" s="2">
        <f t="shared" si="50"/>
        <v>0</v>
      </c>
      <c r="AR51" s="2">
        <f t="shared" si="50"/>
        <v>0</v>
      </c>
      <c r="AS51" s="2">
        <f t="shared" si="50"/>
        <v>0</v>
      </c>
      <c r="AT51" s="2">
        <f t="shared" si="50"/>
        <v>0</v>
      </c>
    </row>
    <row r="52" ht="15.75" customHeight="1">
      <c r="A52" s="7"/>
      <c r="B52" s="130" t="str">
        <f>IF(ISTEXT("ET-"&amp;VLOOKUP(A52,'Chart of Accounts'!$B$5:$C$54,2,FALSE)),"ET-"&amp;VLOOKUP(A52,'Chart of Accounts'!$B$5:$C$54,2,FALSE),"")</f>
        <v/>
      </c>
      <c r="C52" s="114"/>
      <c r="D52" s="114"/>
      <c r="E52" s="114"/>
      <c r="F52" s="114"/>
      <c r="G52" s="114"/>
      <c r="H52" s="114"/>
      <c r="I52" s="114"/>
      <c r="J52" s="114"/>
      <c r="K52" s="114"/>
      <c r="L52" s="114"/>
      <c r="M52" s="114"/>
      <c r="N52" s="114"/>
      <c r="O52" s="95">
        <f t="shared" si="46"/>
        <v>0</v>
      </c>
      <c r="P52" s="2"/>
      <c r="Q52" s="2"/>
      <c r="R52" s="2"/>
      <c r="S52" s="2"/>
      <c r="T52" s="2" t="str">
        <f>'Chart of Accounts'!I47</f>
        <v/>
      </c>
      <c r="U52" s="2"/>
      <c r="V52" s="2"/>
      <c r="W52" s="2"/>
      <c r="X52" s="2"/>
      <c r="Y52" s="2"/>
      <c r="Z52" s="2"/>
      <c r="AA52" s="2" t="s">
        <v>52</v>
      </c>
      <c r="AB52" s="2" t="str">
        <f t="shared" si="47"/>
        <v/>
      </c>
      <c r="AC52" s="2">
        <v>704.0</v>
      </c>
      <c r="AD52" s="2" t="str">
        <f t="shared" si="48"/>
        <v>083</v>
      </c>
      <c r="AE52" s="2"/>
      <c r="AF52" s="2"/>
      <c r="AG52" s="2">
        <v>110.0</v>
      </c>
      <c r="AH52" s="2" t="str">
        <f>Summary!$B$2</f>
        <v/>
      </c>
      <c r="AI52" s="2">
        <f t="shared" ref="AI52:AT52" si="51">IF(C52="",0,C52)</f>
        <v>0</v>
      </c>
      <c r="AJ52" s="2">
        <f t="shared" si="51"/>
        <v>0</v>
      </c>
      <c r="AK52" s="2">
        <f t="shared" si="51"/>
        <v>0</v>
      </c>
      <c r="AL52" s="2">
        <f t="shared" si="51"/>
        <v>0</v>
      </c>
      <c r="AM52" s="2">
        <f t="shared" si="51"/>
        <v>0</v>
      </c>
      <c r="AN52" s="2">
        <f t="shared" si="51"/>
        <v>0</v>
      </c>
      <c r="AO52" s="2">
        <f t="shared" si="51"/>
        <v>0</v>
      </c>
      <c r="AP52" s="2">
        <f t="shared" si="51"/>
        <v>0</v>
      </c>
      <c r="AQ52" s="2">
        <f t="shared" si="51"/>
        <v>0</v>
      </c>
      <c r="AR52" s="2">
        <f t="shared" si="51"/>
        <v>0</v>
      </c>
      <c r="AS52" s="2">
        <f t="shared" si="51"/>
        <v>0</v>
      </c>
      <c r="AT52" s="2">
        <f t="shared" si="51"/>
        <v>0</v>
      </c>
    </row>
    <row r="53" ht="15.75" customHeight="1">
      <c r="A53" s="7"/>
      <c r="B53" s="130" t="str">
        <f>IF(ISTEXT("ET-"&amp;VLOOKUP(A53,'Chart of Accounts'!$B$5:$C$54,2,FALSE)),"ET-"&amp;VLOOKUP(A53,'Chart of Accounts'!$B$5:$C$54,2,FALSE),"")</f>
        <v/>
      </c>
      <c r="C53" s="114"/>
      <c r="D53" s="114"/>
      <c r="E53" s="114"/>
      <c r="F53" s="114"/>
      <c r="G53" s="114"/>
      <c r="H53" s="114"/>
      <c r="I53" s="114"/>
      <c r="J53" s="114"/>
      <c r="K53" s="114"/>
      <c r="L53" s="114"/>
      <c r="M53" s="114"/>
      <c r="N53" s="114"/>
      <c r="O53" s="95">
        <f t="shared" si="46"/>
        <v>0</v>
      </c>
      <c r="P53" s="2"/>
      <c r="Q53" s="2"/>
      <c r="R53" s="2"/>
      <c r="S53" s="2"/>
      <c r="T53" s="2" t="str">
        <f>'Chart of Accounts'!I48</f>
        <v/>
      </c>
      <c r="U53" s="2"/>
      <c r="V53" s="2"/>
      <c r="W53" s="2"/>
      <c r="X53" s="2"/>
      <c r="Y53" s="2"/>
      <c r="Z53" s="2"/>
      <c r="AA53" s="2" t="s">
        <v>52</v>
      </c>
      <c r="AB53" s="2" t="str">
        <f t="shared" si="47"/>
        <v/>
      </c>
      <c r="AC53" s="2">
        <v>704.0</v>
      </c>
      <c r="AD53" s="2" t="str">
        <f t="shared" si="48"/>
        <v>083</v>
      </c>
      <c r="AE53" s="2"/>
      <c r="AF53" s="2"/>
      <c r="AG53" s="2">
        <v>110.0</v>
      </c>
      <c r="AH53" s="2" t="str">
        <f>Summary!$B$2</f>
        <v/>
      </c>
      <c r="AI53" s="2">
        <f t="shared" ref="AI53:AT53" si="52">IF(C53="",0,C53)</f>
        <v>0</v>
      </c>
      <c r="AJ53" s="2">
        <f t="shared" si="52"/>
        <v>0</v>
      </c>
      <c r="AK53" s="2">
        <f t="shared" si="52"/>
        <v>0</v>
      </c>
      <c r="AL53" s="2">
        <f t="shared" si="52"/>
        <v>0</v>
      </c>
      <c r="AM53" s="2">
        <f t="shared" si="52"/>
        <v>0</v>
      </c>
      <c r="AN53" s="2">
        <f t="shared" si="52"/>
        <v>0</v>
      </c>
      <c r="AO53" s="2">
        <f t="shared" si="52"/>
        <v>0</v>
      </c>
      <c r="AP53" s="2">
        <f t="shared" si="52"/>
        <v>0</v>
      </c>
      <c r="AQ53" s="2">
        <f t="shared" si="52"/>
        <v>0</v>
      </c>
      <c r="AR53" s="2">
        <f t="shared" si="52"/>
        <v>0</v>
      </c>
      <c r="AS53" s="2">
        <f t="shared" si="52"/>
        <v>0</v>
      </c>
      <c r="AT53" s="2">
        <f t="shared" si="52"/>
        <v>0</v>
      </c>
    </row>
    <row r="54" ht="15.75" customHeight="1">
      <c r="A54" s="7"/>
      <c r="B54" s="130" t="str">
        <f>IF(ISTEXT("ET-"&amp;VLOOKUP(A54,'Chart of Accounts'!$B$5:$C$54,2,FALSE)),"ET-"&amp;VLOOKUP(A54,'Chart of Accounts'!$B$5:$C$54,2,FALSE),"")</f>
        <v/>
      </c>
      <c r="C54" s="114"/>
      <c r="D54" s="114"/>
      <c r="E54" s="114"/>
      <c r="F54" s="114"/>
      <c r="G54" s="114"/>
      <c r="H54" s="114"/>
      <c r="I54" s="114"/>
      <c r="J54" s="114"/>
      <c r="K54" s="114"/>
      <c r="L54" s="114"/>
      <c r="M54" s="114"/>
      <c r="N54" s="114"/>
      <c r="O54" s="95">
        <f t="shared" si="46"/>
        <v>0</v>
      </c>
      <c r="P54" s="2"/>
      <c r="Q54" s="2"/>
      <c r="R54" s="2"/>
      <c r="S54" s="2"/>
      <c r="T54" s="2" t="str">
        <f>'Chart of Accounts'!I49</f>
        <v/>
      </c>
      <c r="U54" s="2"/>
      <c r="V54" s="2"/>
      <c r="W54" s="2"/>
      <c r="X54" s="2"/>
      <c r="Y54" s="2"/>
      <c r="Z54" s="2"/>
      <c r="AA54" s="2" t="s">
        <v>52</v>
      </c>
      <c r="AB54" s="2" t="str">
        <f t="shared" si="47"/>
        <v/>
      </c>
      <c r="AC54" s="2">
        <v>704.0</v>
      </c>
      <c r="AD54" s="2" t="str">
        <f t="shared" si="48"/>
        <v>083</v>
      </c>
      <c r="AE54" s="2"/>
      <c r="AF54" s="2"/>
      <c r="AG54" s="2">
        <v>110.0</v>
      </c>
      <c r="AH54" s="2" t="str">
        <f>Summary!$B$2</f>
        <v/>
      </c>
      <c r="AI54" s="2">
        <f t="shared" ref="AI54:AT54" si="53">IF(C54="",0,C54)</f>
        <v>0</v>
      </c>
      <c r="AJ54" s="2">
        <f t="shared" si="53"/>
        <v>0</v>
      </c>
      <c r="AK54" s="2">
        <f t="shared" si="53"/>
        <v>0</v>
      </c>
      <c r="AL54" s="2">
        <f t="shared" si="53"/>
        <v>0</v>
      </c>
      <c r="AM54" s="2">
        <f t="shared" si="53"/>
        <v>0</v>
      </c>
      <c r="AN54" s="2">
        <f t="shared" si="53"/>
        <v>0</v>
      </c>
      <c r="AO54" s="2">
        <f t="shared" si="53"/>
        <v>0</v>
      </c>
      <c r="AP54" s="2">
        <f t="shared" si="53"/>
        <v>0</v>
      </c>
      <c r="AQ54" s="2">
        <f t="shared" si="53"/>
        <v>0</v>
      </c>
      <c r="AR54" s="2">
        <f t="shared" si="53"/>
        <v>0</v>
      </c>
      <c r="AS54" s="2">
        <f t="shared" si="53"/>
        <v>0</v>
      </c>
      <c r="AT54" s="2">
        <f t="shared" si="53"/>
        <v>0</v>
      </c>
    </row>
    <row r="55" ht="15.75" customHeight="1">
      <c r="A55" s="7"/>
      <c r="B55" s="130" t="str">
        <f>IF(ISTEXT("ET-"&amp;VLOOKUP(A55,'Chart of Accounts'!$B$5:$C$54,2,FALSE)),"ET-"&amp;VLOOKUP(A55,'Chart of Accounts'!$B$5:$C$54,2,FALSE),"")</f>
        <v/>
      </c>
      <c r="C55" s="114"/>
      <c r="D55" s="114"/>
      <c r="E55" s="114"/>
      <c r="F55" s="114"/>
      <c r="G55" s="114"/>
      <c r="H55" s="114"/>
      <c r="I55" s="114"/>
      <c r="J55" s="114"/>
      <c r="K55" s="114"/>
      <c r="L55" s="114"/>
      <c r="M55" s="114"/>
      <c r="N55" s="114"/>
      <c r="O55" s="95">
        <f t="shared" si="46"/>
        <v>0</v>
      </c>
      <c r="P55" s="2"/>
      <c r="Q55" s="2"/>
      <c r="R55" s="2"/>
      <c r="S55" s="2"/>
      <c r="T55" s="2" t="str">
        <f>'Chart of Accounts'!I50</f>
        <v/>
      </c>
      <c r="U55" s="2"/>
      <c r="V55" s="2"/>
      <c r="W55" s="2"/>
      <c r="X55" s="2"/>
      <c r="Y55" s="2"/>
      <c r="Z55" s="2"/>
      <c r="AA55" s="2" t="s">
        <v>52</v>
      </c>
      <c r="AB55" s="2" t="str">
        <f t="shared" si="47"/>
        <v/>
      </c>
      <c r="AC55" s="2">
        <v>704.0</v>
      </c>
      <c r="AD55" s="2" t="str">
        <f t="shared" si="48"/>
        <v>083</v>
      </c>
      <c r="AE55" s="2"/>
      <c r="AF55" s="2"/>
      <c r="AG55" s="2">
        <v>110.0</v>
      </c>
      <c r="AH55" s="2" t="str">
        <f>Summary!$B$2</f>
        <v/>
      </c>
      <c r="AI55" s="2">
        <f t="shared" ref="AI55:AT55" si="54">IF(C55="",0,C55)</f>
        <v>0</v>
      </c>
      <c r="AJ55" s="2">
        <f t="shared" si="54"/>
        <v>0</v>
      </c>
      <c r="AK55" s="2">
        <f t="shared" si="54"/>
        <v>0</v>
      </c>
      <c r="AL55" s="2">
        <f t="shared" si="54"/>
        <v>0</v>
      </c>
      <c r="AM55" s="2">
        <f t="shared" si="54"/>
        <v>0</v>
      </c>
      <c r="AN55" s="2">
        <f t="shared" si="54"/>
        <v>0</v>
      </c>
      <c r="AO55" s="2">
        <f t="shared" si="54"/>
        <v>0</v>
      </c>
      <c r="AP55" s="2">
        <f t="shared" si="54"/>
        <v>0</v>
      </c>
      <c r="AQ55" s="2">
        <f t="shared" si="54"/>
        <v>0</v>
      </c>
      <c r="AR55" s="2">
        <f t="shared" si="54"/>
        <v>0</v>
      </c>
      <c r="AS55" s="2">
        <f t="shared" si="54"/>
        <v>0</v>
      </c>
      <c r="AT55" s="2">
        <f t="shared" si="54"/>
        <v>0</v>
      </c>
    </row>
    <row r="56" ht="15.75" customHeight="1">
      <c r="A56" s="99"/>
      <c r="B56" s="130"/>
      <c r="C56" s="140">
        <f t="shared" ref="C56:O56" si="55">SUM(C49:C55)</f>
        <v>0</v>
      </c>
      <c r="D56" s="140">
        <f t="shared" si="55"/>
        <v>0</v>
      </c>
      <c r="E56" s="140">
        <f t="shared" si="55"/>
        <v>0</v>
      </c>
      <c r="F56" s="140">
        <f t="shared" si="55"/>
        <v>0</v>
      </c>
      <c r="G56" s="140">
        <f t="shared" si="55"/>
        <v>0</v>
      </c>
      <c r="H56" s="140">
        <f t="shared" si="55"/>
        <v>0</v>
      </c>
      <c r="I56" s="140">
        <f t="shared" si="55"/>
        <v>0</v>
      </c>
      <c r="J56" s="140">
        <f t="shared" si="55"/>
        <v>0</v>
      </c>
      <c r="K56" s="140">
        <f t="shared" si="55"/>
        <v>0</v>
      </c>
      <c r="L56" s="140">
        <f t="shared" si="55"/>
        <v>0</v>
      </c>
      <c r="M56" s="140">
        <f t="shared" si="55"/>
        <v>0</v>
      </c>
      <c r="N56" s="140">
        <f t="shared" si="55"/>
        <v>0</v>
      </c>
      <c r="O56" s="140">
        <f t="shared" si="55"/>
        <v>0</v>
      </c>
      <c r="P56" s="2"/>
      <c r="Q56" s="2"/>
      <c r="R56" s="2"/>
      <c r="S56" s="2"/>
      <c r="T56" s="2" t="str">
        <f>'Chart of Accounts'!I52</f>
        <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99"/>
      <c r="B57" s="130"/>
      <c r="C57" s="142"/>
      <c r="D57" s="142"/>
      <c r="E57" s="142"/>
      <c r="F57" s="142"/>
      <c r="G57" s="142"/>
      <c r="H57" s="142"/>
      <c r="I57" s="142"/>
      <c r="J57" s="142"/>
      <c r="K57" s="142"/>
      <c r="L57" s="142"/>
      <c r="M57" s="142"/>
      <c r="N57" s="142"/>
      <c r="O57" s="14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138" t="s">
        <v>246</v>
      </c>
      <c r="B58" s="130"/>
      <c r="C58" s="95"/>
      <c r="D58" s="95"/>
      <c r="E58" s="95"/>
      <c r="F58" s="95"/>
      <c r="G58" s="95"/>
      <c r="H58" s="95"/>
      <c r="I58" s="95"/>
      <c r="J58" s="95"/>
      <c r="K58" s="95"/>
      <c r="L58" s="95"/>
      <c r="M58" s="95"/>
      <c r="N58" s="95"/>
      <c r="O58" s="95"/>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99">
        <v>7004.0</v>
      </c>
      <c r="B59" s="130" t="str">
        <f>IF(ISTEXT("ET-"&amp;VLOOKUP(A59,'Chart of Accounts'!$B$5:$C$50,2,FALSE)),"ET-"&amp;VLOOKUP(A59,'Chart of Accounts'!$B$5:$C$50,2,FALSE),"")</f>
        <v>ET-Badges &amp; Pins</v>
      </c>
      <c r="C59" s="114"/>
      <c r="D59" s="114"/>
      <c r="E59" s="114"/>
      <c r="F59" s="114"/>
      <c r="G59" s="114"/>
      <c r="H59" s="114"/>
      <c r="I59" s="114"/>
      <c r="J59" s="114"/>
      <c r="K59" s="114"/>
      <c r="L59" s="114"/>
      <c r="M59" s="114"/>
      <c r="N59" s="114"/>
      <c r="O59" s="95">
        <f t="shared" ref="O59:O68" si="57">SUM(C59:N59)</f>
        <v>0</v>
      </c>
      <c r="P59" s="2"/>
      <c r="Q59" s="2"/>
      <c r="R59" s="2"/>
      <c r="S59" s="2"/>
      <c r="T59" s="2"/>
      <c r="U59" s="2"/>
      <c r="V59" s="2"/>
      <c r="W59" s="2"/>
      <c r="X59" s="2"/>
      <c r="Y59" s="2"/>
      <c r="Z59" s="2"/>
      <c r="AA59" s="2" t="s">
        <v>52</v>
      </c>
      <c r="AB59" s="2" t="str">
        <f t="shared" ref="AB59:AB68" si="58">IF(A59="","",A59&amp;"-000000")</f>
        <v>7004-000000</v>
      </c>
      <c r="AC59" s="2">
        <v>705.0</v>
      </c>
      <c r="AD59" s="2" t="str">
        <f t="shared" ref="AD59:AD68" si="59">IF(LEN($O$1)=3,$O$1,IF(LEN($O$1)=2,0&amp;$O$1,IF(LEN($O$1)=1,0&amp;0&amp;$O$1,"ERROR")))</f>
        <v>083</v>
      </c>
      <c r="AE59" s="2"/>
      <c r="AF59" s="2"/>
      <c r="AG59" s="2">
        <v>110.0</v>
      </c>
      <c r="AH59" s="2" t="str">
        <f>Summary!$B$2</f>
        <v/>
      </c>
      <c r="AI59" s="2">
        <f t="shared" ref="AI59:AT59" si="56">IF(C59="",0,C59)</f>
        <v>0</v>
      </c>
      <c r="AJ59" s="2">
        <f t="shared" si="56"/>
        <v>0</v>
      </c>
      <c r="AK59" s="2">
        <f t="shared" si="56"/>
        <v>0</v>
      </c>
      <c r="AL59" s="2">
        <f t="shared" si="56"/>
        <v>0</v>
      </c>
      <c r="AM59" s="2">
        <f t="shared" si="56"/>
        <v>0</v>
      </c>
      <c r="AN59" s="2">
        <f t="shared" si="56"/>
        <v>0</v>
      </c>
      <c r="AO59" s="2">
        <f t="shared" si="56"/>
        <v>0</v>
      </c>
      <c r="AP59" s="2">
        <f t="shared" si="56"/>
        <v>0</v>
      </c>
      <c r="AQ59" s="2">
        <f t="shared" si="56"/>
        <v>0</v>
      </c>
      <c r="AR59" s="2">
        <f t="shared" si="56"/>
        <v>0</v>
      </c>
      <c r="AS59" s="2">
        <f t="shared" si="56"/>
        <v>0</v>
      </c>
      <c r="AT59" s="2">
        <f t="shared" si="56"/>
        <v>0</v>
      </c>
    </row>
    <row r="60" ht="15.75" customHeight="1">
      <c r="A60" s="99">
        <v>7006.0</v>
      </c>
      <c r="B60" s="130" t="str">
        <f>IF(ISTEXT("ET-"&amp;VLOOKUP(A60,'Chart of Accounts'!$B$5:$C$50,2,FALSE)),"ET-"&amp;VLOOKUP(A60,'Chart of Accounts'!$B$5:$C$50,2,FALSE),"")</f>
        <v>ET-Educational Materials</v>
      </c>
      <c r="C60" s="114"/>
      <c r="D60" s="114"/>
      <c r="E60" s="114"/>
      <c r="F60" s="114">
        <v>500.0</v>
      </c>
      <c r="G60" s="114"/>
      <c r="H60" s="114"/>
      <c r="I60" s="114"/>
      <c r="J60" s="114"/>
      <c r="K60" s="114"/>
      <c r="L60" s="114"/>
      <c r="M60" s="114"/>
      <c r="N60" s="114"/>
      <c r="O60" s="95">
        <f t="shared" si="57"/>
        <v>500</v>
      </c>
      <c r="P60" s="2"/>
      <c r="Q60" s="2"/>
      <c r="R60" s="2"/>
      <c r="S60" s="2"/>
      <c r="T60" s="2"/>
      <c r="U60" s="2"/>
      <c r="V60" s="2"/>
      <c r="W60" s="2"/>
      <c r="X60" s="2"/>
      <c r="Y60" s="2"/>
      <c r="Z60" s="2"/>
      <c r="AA60" s="2" t="s">
        <v>52</v>
      </c>
      <c r="AB60" s="2" t="str">
        <f t="shared" si="58"/>
        <v>7006-000000</v>
      </c>
      <c r="AC60" s="2">
        <v>705.0</v>
      </c>
      <c r="AD60" s="2" t="str">
        <f t="shared" si="59"/>
        <v>083</v>
      </c>
      <c r="AE60" s="2"/>
      <c r="AF60" s="2"/>
      <c r="AG60" s="2">
        <v>110.0</v>
      </c>
      <c r="AH60" s="2" t="str">
        <f>Summary!$B$2</f>
        <v/>
      </c>
      <c r="AI60" s="2">
        <f t="shared" ref="AI60:AT60" si="60">IF(C60="",0,C60)</f>
        <v>0</v>
      </c>
      <c r="AJ60" s="2">
        <f t="shared" si="60"/>
        <v>0</v>
      </c>
      <c r="AK60" s="2">
        <f t="shared" si="60"/>
        <v>0</v>
      </c>
      <c r="AL60" s="48">
        <f t="shared" si="60"/>
        <v>500</v>
      </c>
      <c r="AM60" s="2">
        <f t="shared" si="60"/>
        <v>0</v>
      </c>
      <c r="AN60" s="2">
        <f t="shared" si="60"/>
        <v>0</v>
      </c>
      <c r="AO60" s="2">
        <f t="shared" si="60"/>
        <v>0</v>
      </c>
      <c r="AP60" s="2">
        <f t="shared" si="60"/>
        <v>0</v>
      </c>
      <c r="AQ60" s="2">
        <f t="shared" si="60"/>
        <v>0</v>
      </c>
      <c r="AR60" s="2">
        <f t="shared" si="60"/>
        <v>0</v>
      </c>
      <c r="AS60" s="2">
        <f t="shared" si="60"/>
        <v>0</v>
      </c>
      <c r="AT60" s="2">
        <f t="shared" si="60"/>
        <v>0</v>
      </c>
    </row>
    <row r="61" ht="18.75" customHeight="1">
      <c r="A61" s="99">
        <v>7010.0</v>
      </c>
      <c r="B61" s="130" t="str">
        <f>IF(ISTEXT("ET-"&amp;VLOOKUP(A61,'Chart of Accounts'!$B$5:$C$50,2,FALSE)),"ET-"&amp;VLOOKUP(A61,'Chart of Accounts'!$B$5:$C$50,2,FALSE),"")</f>
        <v>ET-Awards Expense (Trophies, Plaques, Ribbons &amp; Certificates)</v>
      </c>
      <c r="C61" s="114"/>
      <c r="D61" s="114"/>
      <c r="E61" s="114"/>
      <c r="F61" s="114">
        <f>50*11.5</f>
        <v>575</v>
      </c>
      <c r="G61" s="114"/>
      <c r="H61" s="114"/>
      <c r="I61" s="114"/>
      <c r="J61" s="114"/>
      <c r="K61" s="114"/>
      <c r="L61" s="114"/>
      <c r="M61" s="114"/>
      <c r="N61" s="114"/>
      <c r="O61" s="95">
        <f t="shared" si="57"/>
        <v>575</v>
      </c>
      <c r="P61" s="2"/>
      <c r="Q61" s="2"/>
      <c r="R61" s="2"/>
      <c r="S61" s="2"/>
      <c r="T61" s="2"/>
      <c r="U61" s="2"/>
      <c r="V61" s="2"/>
      <c r="W61" s="2"/>
      <c r="X61" s="2"/>
      <c r="Y61" s="2"/>
      <c r="Z61" s="2"/>
      <c r="AA61" s="2" t="s">
        <v>52</v>
      </c>
      <c r="AB61" s="2" t="str">
        <f t="shared" si="58"/>
        <v>7010-000000</v>
      </c>
      <c r="AC61" s="2">
        <v>705.0</v>
      </c>
      <c r="AD61" s="2" t="str">
        <f t="shared" si="59"/>
        <v>083</v>
      </c>
      <c r="AE61" s="2"/>
      <c r="AF61" s="2"/>
      <c r="AG61" s="2">
        <v>110.0</v>
      </c>
      <c r="AH61" s="2" t="str">
        <f>Summary!$B$2</f>
        <v/>
      </c>
      <c r="AI61" s="2">
        <f t="shared" ref="AI61:AT61" si="61">IF(C61="",0,C61)</f>
        <v>0</v>
      </c>
      <c r="AJ61" s="2">
        <f t="shared" si="61"/>
        <v>0</v>
      </c>
      <c r="AK61" s="2">
        <f t="shared" si="61"/>
        <v>0</v>
      </c>
      <c r="AL61" s="48">
        <f t="shared" si="61"/>
        <v>575</v>
      </c>
      <c r="AM61" s="2">
        <f t="shared" si="61"/>
        <v>0</v>
      </c>
      <c r="AN61" s="2">
        <f t="shared" si="61"/>
        <v>0</v>
      </c>
      <c r="AO61" s="2">
        <f t="shared" si="61"/>
        <v>0</v>
      </c>
      <c r="AP61" s="2">
        <f t="shared" si="61"/>
        <v>0</v>
      </c>
      <c r="AQ61" s="2">
        <f t="shared" si="61"/>
        <v>0</v>
      </c>
      <c r="AR61" s="2">
        <f t="shared" si="61"/>
        <v>0</v>
      </c>
      <c r="AS61" s="2">
        <f t="shared" si="61"/>
        <v>0</v>
      </c>
      <c r="AT61" s="2">
        <f t="shared" si="61"/>
        <v>0</v>
      </c>
    </row>
    <row r="62" ht="15.75" customHeight="1">
      <c r="A62" s="99">
        <v>7016.0</v>
      </c>
      <c r="B62" s="130" t="str">
        <f>IF(ISTEXT("ET-"&amp;VLOOKUP(A62,'Chart of Accounts'!$B$5:$C$50,2,FALSE)),"ET-"&amp;VLOOKUP(A62,'Chart of Accounts'!$B$5:$C$50,2,FALSE),"")</f>
        <v>ET-Meal Event Expense</v>
      </c>
      <c r="C62" s="114"/>
      <c r="D62" s="114"/>
      <c r="E62" s="114"/>
      <c r="F62" s="114">
        <f>50*12</f>
        <v>600</v>
      </c>
      <c r="G62" s="114"/>
      <c r="H62" s="114"/>
      <c r="I62" s="114"/>
      <c r="J62" s="114"/>
      <c r="K62" s="114"/>
      <c r="L62" s="114"/>
      <c r="M62" s="114"/>
      <c r="N62" s="114"/>
      <c r="O62" s="95">
        <f t="shared" si="57"/>
        <v>600</v>
      </c>
      <c r="P62" s="2"/>
      <c r="Q62" s="2"/>
      <c r="R62" s="2"/>
      <c r="S62" s="2"/>
      <c r="T62" s="2"/>
      <c r="U62" s="2"/>
      <c r="V62" s="2"/>
      <c r="W62" s="2"/>
      <c r="X62" s="2"/>
      <c r="Y62" s="2"/>
      <c r="Z62" s="2"/>
      <c r="AA62" s="2" t="s">
        <v>52</v>
      </c>
      <c r="AB62" s="2" t="str">
        <f t="shared" si="58"/>
        <v>7016-000000</v>
      </c>
      <c r="AC62" s="2">
        <v>705.0</v>
      </c>
      <c r="AD62" s="2" t="str">
        <f t="shared" si="59"/>
        <v>083</v>
      </c>
      <c r="AE62" s="2"/>
      <c r="AF62" s="2"/>
      <c r="AG62" s="2">
        <v>110.0</v>
      </c>
      <c r="AH62" s="2" t="str">
        <f>Summary!$B$2</f>
        <v/>
      </c>
      <c r="AI62" s="2">
        <f t="shared" ref="AI62:AT62" si="62">IF(C62="",0,C62)</f>
        <v>0</v>
      </c>
      <c r="AJ62" s="2">
        <f t="shared" si="62"/>
        <v>0</v>
      </c>
      <c r="AK62" s="2">
        <f t="shared" si="62"/>
        <v>0</v>
      </c>
      <c r="AL62" s="48">
        <f t="shared" si="62"/>
        <v>600</v>
      </c>
      <c r="AM62" s="2">
        <f t="shared" si="62"/>
        <v>0</v>
      </c>
      <c r="AN62" s="2">
        <f t="shared" si="62"/>
        <v>0</v>
      </c>
      <c r="AO62" s="2">
        <f t="shared" si="62"/>
        <v>0</v>
      </c>
      <c r="AP62" s="2">
        <f t="shared" si="62"/>
        <v>0</v>
      </c>
      <c r="AQ62" s="2">
        <f t="shared" si="62"/>
        <v>0</v>
      </c>
      <c r="AR62" s="2">
        <f t="shared" si="62"/>
        <v>0</v>
      </c>
      <c r="AS62" s="2">
        <f t="shared" si="62"/>
        <v>0</v>
      </c>
      <c r="AT62" s="2">
        <f t="shared" si="62"/>
        <v>0</v>
      </c>
    </row>
    <row r="63" ht="15.75" customHeight="1">
      <c r="A63" s="99">
        <v>7082.0</v>
      </c>
      <c r="B63" s="130" t="str">
        <f>IF(ISTEXT("ET-"&amp;VLOOKUP(A63,'Chart of Accounts'!$B$5:$C$50,2,FALSE)),"ET-"&amp;VLOOKUP(A63,'Chart of Accounts'!$B$5:$C$50,2,FALSE),"")</f>
        <v>ET-Incentives</v>
      </c>
      <c r="C63" s="114"/>
      <c r="D63" s="114"/>
      <c r="E63" s="114"/>
      <c r="F63" s="114"/>
      <c r="G63" s="114"/>
      <c r="H63" s="114"/>
      <c r="I63" s="114"/>
      <c r="J63" s="114"/>
      <c r="K63" s="114"/>
      <c r="L63" s="114"/>
      <c r="M63" s="114"/>
      <c r="N63" s="114"/>
      <c r="O63" s="95">
        <f t="shared" si="57"/>
        <v>0</v>
      </c>
      <c r="P63" s="2"/>
      <c r="Q63" s="2"/>
      <c r="R63" s="2"/>
      <c r="S63" s="2"/>
      <c r="T63" s="2"/>
      <c r="U63" s="2"/>
      <c r="V63" s="2"/>
      <c r="W63" s="2"/>
      <c r="X63" s="2"/>
      <c r="Y63" s="2"/>
      <c r="Z63" s="2"/>
      <c r="AA63" s="2" t="s">
        <v>52</v>
      </c>
      <c r="AB63" s="2" t="str">
        <f t="shared" si="58"/>
        <v>7082-000000</v>
      </c>
      <c r="AC63" s="2">
        <v>705.0</v>
      </c>
      <c r="AD63" s="2" t="str">
        <f t="shared" si="59"/>
        <v>083</v>
      </c>
      <c r="AE63" s="2"/>
      <c r="AF63" s="2"/>
      <c r="AG63" s="2">
        <v>110.0</v>
      </c>
      <c r="AH63" s="2" t="str">
        <f>Summary!$B$2</f>
        <v/>
      </c>
      <c r="AI63" s="2">
        <f t="shared" ref="AI63:AT63" si="63">IF(C63="",0,C63)</f>
        <v>0</v>
      </c>
      <c r="AJ63" s="2">
        <f t="shared" si="63"/>
        <v>0</v>
      </c>
      <c r="AK63" s="2">
        <f t="shared" si="63"/>
        <v>0</v>
      </c>
      <c r="AL63" s="2">
        <f t="shared" si="63"/>
        <v>0</v>
      </c>
      <c r="AM63" s="2">
        <f t="shared" si="63"/>
        <v>0</v>
      </c>
      <c r="AN63" s="2">
        <f t="shared" si="63"/>
        <v>0</v>
      </c>
      <c r="AO63" s="2">
        <f t="shared" si="63"/>
        <v>0</v>
      </c>
      <c r="AP63" s="2">
        <f t="shared" si="63"/>
        <v>0</v>
      </c>
      <c r="AQ63" s="2">
        <f t="shared" si="63"/>
        <v>0</v>
      </c>
      <c r="AR63" s="2">
        <f t="shared" si="63"/>
        <v>0</v>
      </c>
      <c r="AS63" s="2">
        <f t="shared" si="63"/>
        <v>0</v>
      </c>
      <c r="AT63" s="2">
        <f t="shared" si="63"/>
        <v>0</v>
      </c>
    </row>
    <row r="64" ht="15.75" customHeight="1">
      <c r="A64" s="99">
        <v>7086.0</v>
      </c>
      <c r="B64" s="130" t="str">
        <f>IF(ISTEXT("ET-"&amp;VLOOKUP(A64,'Chart of Accounts'!$B$5:$C$50,2,FALSE)),"ET-"&amp;VLOOKUP(A64,'Chart of Accounts'!$B$5:$C$50,2,FALSE),"")</f>
        <v>ET-Miscellaneous Expenses</v>
      </c>
      <c r="C64" s="114"/>
      <c r="D64" s="114"/>
      <c r="E64" s="114"/>
      <c r="F64" s="114"/>
      <c r="G64" s="114"/>
      <c r="H64" s="114"/>
      <c r="I64" s="114"/>
      <c r="J64" s="114"/>
      <c r="K64" s="114"/>
      <c r="L64" s="114"/>
      <c r="M64" s="114"/>
      <c r="N64" s="114"/>
      <c r="O64" s="95">
        <f t="shared" si="57"/>
        <v>0</v>
      </c>
      <c r="P64" s="2"/>
      <c r="Q64" s="2"/>
      <c r="R64" s="2"/>
      <c r="S64" s="2"/>
      <c r="T64" s="2"/>
      <c r="U64" s="2"/>
      <c r="V64" s="2"/>
      <c r="W64" s="2"/>
      <c r="X64" s="2"/>
      <c r="Y64" s="2"/>
      <c r="Z64" s="2"/>
      <c r="AA64" s="2" t="s">
        <v>52</v>
      </c>
      <c r="AB64" s="2" t="str">
        <f t="shared" si="58"/>
        <v>7086-000000</v>
      </c>
      <c r="AC64" s="2">
        <v>705.0</v>
      </c>
      <c r="AD64" s="2" t="str">
        <f t="shared" si="59"/>
        <v>083</v>
      </c>
      <c r="AE64" s="2"/>
      <c r="AF64" s="2"/>
      <c r="AG64" s="2">
        <v>110.0</v>
      </c>
      <c r="AH64" s="2" t="str">
        <f>Summary!$B$2</f>
        <v/>
      </c>
      <c r="AI64" s="2">
        <f t="shared" ref="AI64:AT64" si="64">IF(C64="",0,C64)</f>
        <v>0</v>
      </c>
      <c r="AJ64" s="2">
        <f t="shared" si="64"/>
        <v>0</v>
      </c>
      <c r="AK64" s="2">
        <f t="shared" si="64"/>
        <v>0</v>
      </c>
      <c r="AL64" s="2">
        <f t="shared" si="64"/>
        <v>0</v>
      </c>
      <c r="AM64" s="2">
        <f t="shared" si="64"/>
        <v>0</v>
      </c>
      <c r="AN64" s="2">
        <f t="shared" si="64"/>
        <v>0</v>
      </c>
      <c r="AO64" s="2">
        <f t="shared" si="64"/>
        <v>0</v>
      </c>
      <c r="AP64" s="2">
        <f t="shared" si="64"/>
        <v>0</v>
      </c>
      <c r="AQ64" s="2">
        <f t="shared" si="64"/>
        <v>0</v>
      </c>
      <c r="AR64" s="2">
        <f t="shared" si="64"/>
        <v>0</v>
      </c>
      <c r="AS64" s="2">
        <f t="shared" si="64"/>
        <v>0</v>
      </c>
      <c r="AT64" s="2">
        <f t="shared" si="64"/>
        <v>0</v>
      </c>
    </row>
    <row r="65" ht="15.75" customHeight="1">
      <c r="A65" s="7"/>
      <c r="B65" s="130" t="str">
        <f>IF(ISTEXT("ET-"&amp;VLOOKUP(A65,'Chart of Accounts'!$B$5:$C$54,2,FALSE)),"ET-"&amp;VLOOKUP(A65,'Chart of Accounts'!$B$5:$C$54,2,FALSE),"")</f>
        <v/>
      </c>
      <c r="C65" s="114"/>
      <c r="D65" s="114"/>
      <c r="E65" s="114"/>
      <c r="F65" s="114"/>
      <c r="G65" s="114"/>
      <c r="H65" s="114"/>
      <c r="I65" s="114"/>
      <c r="J65" s="114"/>
      <c r="K65" s="114"/>
      <c r="L65" s="114"/>
      <c r="M65" s="114"/>
      <c r="N65" s="114"/>
      <c r="O65" s="95">
        <f t="shared" si="57"/>
        <v>0</v>
      </c>
      <c r="P65" s="2"/>
      <c r="Q65" s="2"/>
      <c r="R65" s="2"/>
      <c r="S65" s="2"/>
      <c r="T65" s="2"/>
      <c r="U65" s="2"/>
      <c r="V65" s="2"/>
      <c r="W65" s="2"/>
      <c r="X65" s="2"/>
      <c r="Y65" s="2"/>
      <c r="Z65" s="2"/>
      <c r="AA65" s="2" t="s">
        <v>52</v>
      </c>
      <c r="AB65" s="2" t="str">
        <f t="shared" si="58"/>
        <v/>
      </c>
      <c r="AC65" s="2">
        <v>705.0</v>
      </c>
      <c r="AD65" s="2" t="str">
        <f t="shared" si="59"/>
        <v>083</v>
      </c>
      <c r="AE65" s="2"/>
      <c r="AF65" s="2"/>
      <c r="AG65" s="2">
        <v>110.0</v>
      </c>
      <c r="AH65" s="2" t="str">
        <f>Summary!$B$2</f>
        <v/>
      </c>
      <c r="AI65" s="2">
        <f t="shared" ref="AI65:AT65" si="65">IF(C65="",0,C65)</f>
        <v>0</v>
      </c>
      <c r="AJ65" s="2">
        <f t="shared" si="65"/>
        <v>0</v>
      </c>
      <c r="AK65" s="2">
        <f t="shared" si="65"/>
        <v>0</v>
      </c>
      <c r="AL65" s="2">
        <f t="shared" si="65"/>
        <v>0</v>
      </c>
      <c r="AM65" s="2">
        <f t="shared" si="65"/>
        <v>0</v>
      </c>
      <c r="AN65" s="2">
        <f t="shared" si="65"/>
        <v>0</v>
      </c>
      <c r="AO65" s="2">
        <f t="shared" si="65"/>
        <v>0</v>
      </c>
      <c r="AP65" s="2">
        <f t="shared" si="65"/>
        <v>0</v>
      </c>
      <c r="AQ65" s="2">
        <f t="shared" si="65"/>
        <v>0</v>
      </c>
      <c r="AR65" s="2">
        <f t="shared" si="65"/>
        <v>0</v>
      </c>
      <c r="AS65" s="2">
        <f t="shared" si="65"/>
        <v>0</v>
      </c>
      <c r="AT65" s="2">
        <f t="shared" si="65"/>
        <v>0</v>
      </c>
    </row>
    <row r="66" ht="15.75" customHeight="1">
      <c r="A66" s="7"/>
      <c r="B66" s="130" t="str">
        <f>IF(ISTEXT("ET-"&amp;VLOOKUP(A66,'Chart of Accounts'!$B$5:$C$54,2,FALSE)),"ET-"&amp;VLOOKUP(A66,'Chart of Accounts'!$B$5:$C$54,2,FALSE),"")</f>
        <v/>
      </c>
      <c r="C66" s="114"/>
      <c r="D66" s="114"/>
      <c r="E66" s="114"/>
      <c r="F66" s="114"/>
      <c r="G66" s="114"/>
      <c r="H66" s="114"/>
      <c r="I66" s="114"/>
      <c r="J66" s="114"/>
      <c r="K66" s="114"/>
      <c r="L66" s="114"/>
      <c r="M66" s="114"/>
      <c r="N66" s="114"/>
      <c r="O66" s="95">
        <f t="shared" si="57"/>
        <v>0</v>
      </c>
      <c r="P66" s="2"/>
      <c r="Q66" s="2"/>
      <c r="R66" s="2"/>
      <c r="S66" s="2"/>
      <c r="T66" s="2"/>
      <c r="U66" s="2"/>
      <c r="V66" s="2"/>
      <c r="W66" s="2"/>
      <c r="X66" s="2"/>
      <c r="Y66" s="2"/>
      <c r="Z66" s="2"/>
      <c r="AA66" s="2" t="s">
        <v>52</v>
      </c>
      <c r="AB66" s="2" t="str">
        <f t="shared" si="58"/>
        <v/>
      </c>
      <c r="AC66" s="2">
        <v>705.0</v>
      </c>
      <c r="AD66" s="2" t="str">
        <f t="shared" si="59"/>
        <v>083</v>
      </c>
      <c r="AE66" s="2"/>
      <c r="AF66" s="2"/>
      <c r="AG66" s="2">
        <v>110.0</v>
      </c>
      <c r="AH66" s="2" t="str">
        <f>Summary!$B$2</f>
        <v/>
      </c>
      <c r="AI66" s="2">
        <f t="shared" ref="AI66:AT66" si="66">IF(C66="",0,C66)</f>
        <v>0</v>
      </c>
      <c r="AJ66" s="2">
        <f t="shared" si="66"/>
        <v>0</v>
      </c>
      <c r="AK66" s="2">
        <f t="shared" si="66"/>
        <v>0</v>
      </c>
      <c r="AL66" s="2">
        <f t="shared" si="66"/>
        <v>0</v>
      </c>
      <c r="AM66" s="2">
        <f t="shared" si="66"/>
        <v>0</v>
      </c>
      <c r="AN66" s="2">
        <f t="shared" si="66"/>
        <v>0</v>
      </c>
      <c r="AO66" s="2">
        <f t="shared" si="66"/>
        <v>0</v>
      </c>
      <c r="AP66" s="2">
        <f t="shared" si="66"/>
        <v>0</v>
      </c>
      <c r="AQ66" s="2">
        <f t="shared" si="66"/>
        <v>0</v>
      </c>
      <c r="AR66" s="2">
        <f t="shared" si="66"/>
        <v>0</v>
      </c>
      <c r="AS66" s="2">
        <f t="shared" si="66"/>
        <v>0</v>
      </c>
      <c r="AT66" s="2">
        <f t="shared" si="66"/>
        <v>0</v>
      </c>
    </row>
    <row r="67" ht="15.75" customHeight="1">
      <c r="A67" s="7"/>
      <c r="B67" s="130" t="str">
        <f>IF(ISTEXT("ET-"&amp;VLOOKUP(A67,'Chart of Accounts'!$B$5:$C$54,2,FALSE)),"ET-"&amp;VLOOKUP(A67,'Chart of Accounts'!$B$5:$C$54,2,FALSE),"")</f>
        <v/>
      </c>
      <c r="C67" s="114"/>
      <c r="D67" s="114"/>
      <c r="E67" s="114"/>
      <c r="F67" s="114"/>
      <c r="G67" s="114"/>
      <c r="H67" s="114"/>
      <c r="I67" s="114"/>
      <c r="J67" s="114"/>
      <c r="K67" s="114"/>
      <c r="L67" s="114"/>
      <c r="M67" s="114"/>
      <c r="N67" s="114"/>
      <c r="O67" s="95">
        <f t="shared" si="57"/>
        <v>0</v>
      </c>
      <c r="P67" s="2"/>
      <c r="Q67" s="2"/>
      <c r="R67" s="2"/>
      <c r="S67" s="2"/>
      <c r="T67" s="2"/>
      <c r="U67" s="2"/>
      <c r="V67" s="2"/>
      <c r="W67" s="2"/>
      <c r="X67" s="2"/>
      <c r="Y67" s="2"/>
      <c r="Z67" s="2"/>
      <c r="AA67" s="2" t="s">
        <v>52</v>
      </c>
      <c r="AB67" s="2" t="str">
        <f t="shared" si="58"/>
        <v/>
      </c>
      <c r="AC67" s="2">
        <v>705.0</v>
      </c>
      <c r="AD67" s="2" t="str">
        <f t="shared" si="59"/>
        <v>083</v>
      </c>
      <c r="AE67" s="2"/>
      <c r="AF67" s="2"/>
      <c r="AG67" s="2">
        <v>110.0</v>
      </c>
      <c r="AH67" s="2" t="str">
        <f>Summary!$B$2</f>
        <v/>
      </c>
      <c r="AI67" s="2">
        <f t="shared" ref="AI67:AT67" si="67">IF(C67="",0,C67)</f>
        <v>0</v>
      </c>
      <c r="AJ67" s="2">
        <f t="shared" si="67"/>
        <v>0</v>
      </c>
      <c r="AK67" s="2">
        <f t="shared" si="67"/>
        <v>0</v>
      </c>
      <c r="AL67" s="2">
        <f t="shared" si="67"/>
        <v>0</v>
      </c>
      <c r="AM67" s="2">
        <f t="shared" si="67"/>
        <v>0</v>
      </c>
      <c r="AN67" s="2">
        <f t="shared" si="67"/>
        <v>0</v>
      </c>
      <c r="AO67" s="2">
        <f t="shared" si="67"/>
        <v>0</v>
      </c>
      <c r="AP67" s="2">
        <f t="shared" si="67"/>
        <v>0</v>
      </c>
      <c r="AQ67" s="2">
        <f t="shared" si="67"/>
        <v>0</v>
      </c>
      <c r="AR67" s="2">
        <f t="shared" si="67"/>
        <v>0</v>
      </c>
      <c r="AS67" s="2">
        <f t="shared" si="67"/>
        <v>0</v>
      </c>
      <c r="AT67" s="2">
        <f t="shared" si="67"/>
        <v>0</v>
      </c>
    </row>
    <row r="68" ht="15.75" customHeight="1">
      <c r="A68" s="7"/>
      <c r="B68" s="130" t="str">
        <f>IF(ISTEXT("ET-"&amp;VLOOKUP(A68,'Chart of Accounts'!$B$5:$C$54,2,FALSE)),"ET-"&amp;VLOOKUP(A68,'Chart of Accounts'!$B$5:$C$54,2,FALSE),"")</f>
        <v/>
      </c>
      <c r="C68" s="114"/>
      <c r="D68" s="114"/>
      <c r="E68" s="114"/>
      <c r="F68" s="114"/>
      <c r="G68" s="114"/>
      <c r="H68" s="114"/>
      <c r="I68" s="114"/>
      <c r="J68" s="114"/>
      <c r="K68" s="114"/>
      <c r="L68" s="114"/>
      <c r="M68" s="114"/>
      <c r="N68" s="114"/>
      <c r="O68" s="95">
        <f t="shared" si="57"/>
        <v>0</v>
      </c>
      <c r="P68" s="2"/>
      <c r="Q68" s="2"/>
      <c r="R68" s="2"/>
      <c r="S68" s="2"/>
      <c r="T68" s="2"/>
      <c r="U68" s="2"/>
      <c r="V68" s="2"/>
      <c r="W68" s="2"/>
      <c r="X68" s="2"/>
      <c r="Y68" s="2"/>
      <c r="Z68" s="2"/>
      <c r="AA68" s="2" t="s">
        <v>52</v>
      </c>
      <c r="AB68" s="2" t="str">
        <f t="shared" si="58"/>
        <v/>
      </c>
      <c r="AC68" s="2">
        <v>705.0</v>
      </c>
      <c r="AD68" s="2" t="str">
        <f t="shared" si="59"/>
        <v>083</v>
      </c>
      <c r="AE68" s="2"/>
      <c r="AF68" s="2"/>
      <c r="AG68" s="2">
        <v>110.0</v>
      </c>
      <c r="AH68" s="2" t="str">
        <f>Summary!$B$2</f>
        <v/>
      </c>
      <c r="AI68" s="2">
        <f t="shared" ref="AI68:AT68" si="68">IF(C68="",0,C68)</f>
        <v>0</v>
      </c>
      <c r="AJ68" s="2">
        <f t="shared" si="68"/>
        <v>0</v>
      </c>
      <c r="AK68" s="2">
        <f t="shared" si="68"/>
        <v>0</v>
      </c>
      <c r="AL68" s="2">
        <f t="shared" si="68"/>
        <v>0</v>
      </c>
      <c r="AM68" s="2">
        <f t="shared" si="68"/>
        <v>0</v>
      </c>
      <c r="AN68" s="2">
        <f t="shared" si="68"/>
        <v>0</v>
      </c>
      <c r="AO68" s="2">
        <f t="shared" si="68"/>
        <v>0</v>
      </c>
      <c r="AP68" s="2">
        <f t="shared" si="68"/>
        <v>0</v>
      </c>
      <c r="AQ68" s="2">
        <f t="shared" si="68"/>
        <v>0</v>
      </c>
      <c r="AR68" s="2">
        <f t="shared" si="68"/>
        <v>0</v>
      </c>
      <c r="AS68" s="2">
        <f t="shared" si="68"/>
        <v>0</v>
      </c>
      <c r="AT68" s="2">
        <f t="shared" si="68"/>
        <v>0</v>
      </c>
    </row>
    <row r="69" ht="15.75" customHeight="1">
      <c r="A69" s="99"/>
      <c r="B69" s="99"/>
      <c r="C69" s="140">
        <f t="shared" ref="C69:O69" si="69">SUM(C59:C68)</f>
        <v>0</v>
      </c>
      <c r="D69" s="140">
        <f t="shared" si="69"/>
        <v>0</v>
      </c>
      <c r="E69" s="140">
        <f t="shared" si="69"/>
        <v>0</v>
      </c>
      <c r="F69" s="140">
        <f t="shared" si="69"/>
        <v>1675</v>
      </c>
      <c r="G69" s="140">
        <f t="shared" si="69"/>
        <v>0</v>
      </c>
      <c r="H69" s="140">
        <f t="shared" si="69"/>
        <v>0</v>
      </c>
      <c r="I69" s="140">
        <f t="shared" si="69"/>
        <v>0</v>
      </c>
      <c r="J69" s="140">
        <f t="shared" si="69"/>
        <v>0</v>
      </c>
      <c r="K69" s="140">
        <f t="shared" si="69"/>
        <v>0</v>
      </c>
      <c r="L69" s="140">
        <f t="shared" si="69"/>
        <v>0</v>
      </c>
      <c r="M69" s="140">
        <f t="shared" si="69"/>
        <v>0</v>
      </c>
      <c r="N69" s="140">
        <f t="shared" si="69"/>
        <v>0</v>
      </c>
      <c r="O69" s="140">
        <f t="shared" si="69"/>
        <v>1675</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99"/>
      <c r="B70" s="99"/>
      <c r="C70" s="95"/>
      <c r="D70" s="95"/>
      <c r="E70" s="95"/>
      <c r="F70" s="95"/>
      <c r="G70" s="95"/>
      <c r="H70" s="95"/>
      <c r="I70" s="95"/>
      <c r="J70" s="95"/>
      <c r="K70" s="95"/>
      <c r="L70" s="95"/>
      <c r="M70" s="95"/>
      <c r="N70" s="95"/>
      <c r="O70" s="95"/>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143"/>
      <c r="B71" s="94" t="s">
        <v>249</v>
      </c>
      <c r="C71" s="134">
        <f t="shared" ref="C71:O71" si="70">SUM(C20,C33,C46,C56,C69)</f>
        <v>630</v>
      </c>
      <c r="D71" s="134">
        <f t="shared" si="70"/>
        <v>630</v>
      </c>
      <c r="E71" s="134">
        <f t="shared" si="70"/>
        <v>0</v>
      </c>
      <c r="F71" s="134">
        <f t="shared" si="70"/>
        <v>1675</v>
      </c>
      <c r="G71" s="134">
        <f t="shared" si="70"/>
        <v>310</v>
      </c>
      <c r="H71" s="134">
        <f t="shared" si="70"/>
        <v>0</v>
      </c>
      <c r="I71" s="134">
        <f t="shared" si="70"/>
        <v>790</v>
      </c>
      <c r="J71" s="134">
        <f t="shared" si="70"/>
        <v>4565</v>
      </c>
      <c r="K71" s="134">
        <f t="shared" si="70"/>
        <v>0</v>
      </c>
      <c r="L71" s="134">
        <f t="shared" si="70"/>
        <v>0</v>
      </c>
      <c r="M71" s="134">
        <f t="shared" si="70"/>
        <v>0</v>
      </c>
      <c r="N71" s="134">
        <f t="shared" si="70"/>
        <v>1650</v>
      </c>
      <c r="O71" s="134">
        <f t="shared" si="70"/>
        <v>10250</v>
      </c>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16:A19 A29:A32 A42:A45 A52:A55 A65:A68">
      <formula1>$U$10:$U$43</formula1>
    </dataValidation>
    <dataValidation type="decimal" operator="greaterThanOrEqual" allowBlank="1" showErrorMessage="1" sqref="C10:N19 C23:N32 C36:N45 C49:N55 C59:N68">
      <formula1>0.0</formula1>
    </dataValidation>
  </dataValidations>
  <printOptions/>
  <pageMargins bottom="1.0" footer="0.0" header="0.0" left="0.75" right="0.75" top="1.0"/>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71"/>
    <col customWidth="1" min="16" max="18" width="9.14"/>
    <col customWidth="1" hidden="1" min="19" max="21" width="9.14"/>
    <col customWidth="1" min="22" max="25" width="9.14"/>
    <col customWidth="1" hidden="1" min="26"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ET!G3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2"/>
      <c r="Q7" s="2"/>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127" t="s">
        <v>237</v>
      </c>
      <c r="B8" s="98"/>
      <c r="C8" s="94"/>
      <c r="D8" s="95"/>
      <c r="E8" s="95"/>
      <c r="F8" s="95"/>
      <c r="G8" s="95"/>
      <c r="H8" s="95"/>
      <c r="I8" s="95"/>
      <c r="J8" s="95"/>
      <c r="K8" s="95"/>
      <c r="L8" s="95"/>
      <c r="M8" s="95"/>
      <c r="N8" s="95"/>
      <c r="O8" s="95"/>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ht="20.25" customHeight="1">
      <c r="A9" s="99">
        <v>6010.0</v>
      </c>
      <c r="B9" s="130" t="str">
        <f>IF(ISTEXT("SC-"&amp;VLOOKUP(A9,'Chart of Accounts'!$B$5:$C$50,2,FALSE)),"SC-"&amp;VLOOKUP(A9,'Chart of Accounts'!$B$5:$C$50,2,FALSE),"")</f>
        <v>SC-Donation Revenue</v>
      </c>
      <c r="C9" s="114"/>
      <c r="D9" s="114"/>
      <c r="E9" s="114"/>
      <c r="F9" s="114"/>
      <c r="G9" s="114"/>
      <c r="H9" s="114"/>
      <c r="I9" s="114"/>
      <c r="J9" s="114"/>
      <c r="K9" s="114"/>
      <c r="L9" s="114"/>
      <c r="M9" s="114"/>
      <c r="N9" s="114"/>
      <c r="O9" s="95">
        <f t="shared" ref="O9:O14" si="2">SUM(C9:N9)</f>
        <v>0</v>
      </c>
      <c r="P9" s="2"/>
      <c r="Q9" s="2"/>
      <c r="R9" s="2"/>
      <c r="S9" s="2"/>
      <c r="T9" s="106" t="s">
        <v>123</v>
      </c>
      <c r="U9" s="2"/>
      <c r="V9" s="2"/>
      <c r="W9" s="2"/>
      <c r="X9" s="2"/>
      <c r="Y9" s="2"/>
      <c r="Z9" s="2"/>
      <c r="AA9" s="2" t="s">
        <v>52</v>
      </c>
      <c r="AB9" s="2" t="str">
        <f t="shared" ref="AB9:AB16" si="3">IF(A9="","",A9&amp;"-000000")</f>
        <v>6010-000000</v>
      </c>
      <c r="AC9" s="2">
        <v>800.0</v>
      </c>
      <c r="AD9" s="2" t="str">
        <f t="shared" ref="AD9:AD16" si="4">IF(LEN($O$1)=3,$O$1,IF(LEN($O$1)=2,0&amp;$O$1,IF(LEN($O$1)=1,0&amp;0&amp;$O$1,"ERROR")))</f>
        <v>083</v>
      </c>
      <c r="AE9" s="2"/>
      <c r="AF9" s="2"/>
      <c r="AG9" s="2">
        <v>110.0</v>
      </c>
      <c r="AH9" s="2" t="str">
        <f>Summary!$B$2</f>
        <v/>
      </c>
      <c r="AI9" s="2">
        <f t="shared" ref="AI9:AT9" si="1">IF(C9="",0,C9)</f>
        <v>0</v>
      </c>
      <c r="AJ9" s="2">
        <f t="shared" si="1"/>
        <v>0</v>
      </c>
      <c r="AK9" s="2">
        <f t="shared" si="1"/>
        <v>0</v>
      </c>
      <c r="AL9" s="2">
        <f t="shared" si="1"/>
        <v>0</v>
      </c>
      <c r="AM9" s="2">
        <f t="shared" si="1"/>
        <v>0</v>
      </c>
      <c r="AN9" s="2">
        <f t="shared" si="1"/>
        <v>0</v>
      </c>
      <c r="AO9" s="2">
        <f t="shared" si="1"/>
        <v>0</v>
      </c>
      <c r="AP9" s="2">
        <f t="shared" si="1"/>
        <v>0</v>
      </c>
      <c r="AQ9" s="2">
        <f t="shared" si="1"/>
        <v>0</v>
      </c>
      <c r="AR9" s="2">
        <f t="shared" si="1"/>
        <v>0</v>
      </c>
      <c r="AS9" s="2">
        <f t="shared" si="1"/>
        <v>0</v>
      </c>
      <c r="AT9" s="2">
        <f t="shared" si="1"/>
        <v>0</v>
      </c>
    </row>
    <row r="10">
      <c r="A10" s="99">
        <v>6015.0</v>
      </c>
      <c r="B10" s="130" t="str">
        <f>IF(ISTEXT("SC-"&amp;VLOOKUP(A10,'Chart of Accounts'!$B$5:$C$50,2,FALSE)),"SC-"&amp;VLOOKUP(A10,'Chart of Accounts'!$B$5:$C$50,2,FALSE),"")</f>
        <v>SC-Interest Income</v>
      </c>
      <c r="C10" s="114"/>
      <c r="D10" s="114"/>
      <c r="E10" s="114"/>
      <c r="F10" s="114"/>
      <c r="G10" s="114"/>
      <c r="H10" s="114"/>
      <c r="I10" s="114"/>
      <c r="J10" s="114"/>
      <c r="K10" s="114"/>
      <c r="L10" s="114"/>
      <c r="M10" s="114"/>
      <c r="N10" s="114"/>
      <c r="O10" s="95">
        <f t="shared" si="2"/>
        <v>0</v>
      </c>
      <c r="P10" s="2"/>
      <c r="Q10" s="2"/>
      <c r="R10" s="2"/>
      <c r="S10" s="2"/>
      <c r="T10" s="2" t="s">
        <v>128</v>
      </c>
      <c r="U10" s="2">
        <v>7004.0</v>
      </c>
      <c r="V10" s="2"/>
      <c r="W10" s="2"/>
      <c r="X10" s="2"/>
      <c r="Y10" s="2"/>
      <c r="Z10" s="2"/>
      <c r="AA10" s="2" t="s">
        <v>52</v>
      </c>
      <c r="AB10" s="2" t="str">
        <f t="shared" si="3"/>
        <v>6015-000000</v>
      </c>
      <c r="AC10" s="2">
        <v>800.0</v>
      </c>
      <c r="AD10" s="2" t="str">
        <f t="shared" si="4"/>
        <v>083</v>
      </c>
      <c r="AE10" s="2"/>
      <c r="AF10" s="2"/>
      <c r="AG10" s="2">
        <v>110.0</v>
      </c>
      <c r="AH10" s="2" t="str">
        <f>Summary!$B$2</f>
        <v/>
      </c>
      <c r="AI10" s="2">
        <f t="shared" ref="AI10:AT10" si="5">IF(C10="",0,C10)</f>
        <v>0</v>
      </c>
      <c r="AJ10" s="2">
        <f t="shared" si="5"/>
        <v>0</v>
      </c>
      <c r="AK10" s="2">
        <f t="shared" si="5"/>
        <v>0</v>
      </c>
      <c r="AL10" s="2">
        <f t="shared" si="5"/>
        <v>0</v>
      </c>
      <c r="AM10" s="2">
        <f t="shared" si="5"/>
        <v>0</v>
      </c>
      <c r="AN10" s="2">
        <f t="shared" si="5"/>
        <v>0</v>
      </c>
      <c r="AO10" s="2">
        <f t="shared" si="5"/>
        <v>0</v>
      </c>
      <c r="AP10" s="2">
        <f t="shared" si="5"/>
        <v>0</v>
      </c>
      <c r="AQ10" s="2">
        <f t="shared" si="5"/>
        <v>0</v>
      </c>
      <c r="AR10" s="2">
        <f t="shared" si="5"/>
        <v>0</v>
      </c>
      <c r="AS10" s="2">
        <f t="shared" si="5"/>
        <v>0</v>
      </c>
      <c r="AT10" s="2">
        <f t="shared" si="5"/>
        <v>0</v>
      </c>
    </row>
    <row r="11">
      <c r="A11" s="99">
        <v>6020.0</v>
      </c>
      <c r="B11" s="130" t="str">
        <f>IF(ISTEXT("SC-"&amp;VLOOKUP(A11,'Chart of Accounts'!$B$5:$C$50,2,FALSE)),"SC-"&amp;VLOOKUP(A11,'Chart of Accounts'!$B$5:$C$50,2,FALSE),"")</f>
        <v>SC-Miscellaneous Income</v>
      </c>
      <c r="C11" s="114"/>
      <c r="D11" s="114"/>
      <c r="E11" s="114"/>
      <c r="F11" s="114"/>
      <c r="G11" s="114"/>
      <c r="H11" s="114"/>
      <c r="I11" s="114"/>
      <c r="J11" s="114"/>
      <c r="K11" s="114"/>
      <c r="L11" s="114"/>
      <c r="M11" s="114"/>
      <c r="N11" s="114"/>
      <c r="O11" s="95">
        <f t="shared" si="2"/>
        <v>0</v>
      </c>
      <c r="P11" s="2"/>
      <c r="Q11" s="2"/>
      <c r="R11" s="2"/>
      <c r="S11" s="2"/>
      <c r="T11" s="2" t="s">
        <v>133</v>
      </c>
      <c r="U11" s="2">
        <v>7006.0</v>
      </c>
      <c r="V11" s="2"/>
      <c r="W11" s="2"/>
      <c r="X11" s="2"/>
      <c r="Y11" s="2"/>
      <c r="Z11" s="2"/>
      <c r="AA11" s="2" t="s">
        <v>52</v>
      </c>
      <c r="AB11" s="2" t="str">
        <f t="shared" si="3"/>
        <v>6020-000000</v>
      </c>
      <c r="AC11" s="2">
        <v>800.0</v>
      </c>
      <c r="AD11" s="2" t="str">
        <f t="shared" si="4"/>
        <v>083</v>
      </c>
      <c r="AE11" s="2"/>
      <c r="AF11" s="2"/>
      <c r="AG11" s="2">
        <v>110.0</v>
      </c>
      <c r="AH11" s="2" t="str">
        <f>Summary!$B$2</f>
        <v/>
      </c>
      <c r="AI11" s="2">
        <f t="shared" ref="AI11:AT11" si="6">IF(C11="",0,C11)</f>
        <v>0</v>
      </c>
      <c r="AJ11" s="2">
        <f t="shared" si="6"/>
        <v>0</v>
      </c>
      <c r="AK11" s="2">
        <f t="shared" si="6"/>
        <v>0</v>
      </c>
      <c r="AL11" s="2">
        <f t="shared" si="6"/>
        <v>0</v>
      </c>
      <c r="AM11" s="2">
        <f t="shared" si="6"/>
        <v>0</v>
      </c>
      <c r="AN11" s="2">
        <f t="shared" si="6"/>
        <v>0</v>
      </c>
      <c r="AO11" s="2">
        <f t="shared" si="6"/>
        <v>0</v>
      </c>
      <c r="AP11" s="2">
        <f t="shared" si="6"/>
        <v>0</v>
      </c>
      <c r="AQ11" s="2">
        <f t="shared" si="6"/>
        <v>0</v>
      </c>
      <c r="AR11" s="2">
        <f t="shared" si="6"/>
        <v>0</v>
      </c>
      <c r="AS11" s="2">
        <f t="shared" si="6"/>
        <v>0</v>
      </c>
      <c r="AT11" s="2">
        <f t="shared" si="6"/>
        <v>0</v>
      </c>
    </row>
    <row r="12">
      <c r="A12" s="99">
        <v>6025.0</v>
      </c>
      <c r="B12" s="130" t="str">
        <f>IF(ISTEXT("SC-"&amp;VLOOKUP(A12,'Chart of Accounts'!$B$5:$C$50,2,FALSE)),"SC-"&amp;VLOOKUP(A12,'Chart of Accounts'!$B$5:$C$50,2,FALSE),"")</f>
        <v>SC-Registration &amp; Ticket Revenue</v>
      </c>
      <c r="C12" s="114"/>
      <c r="D12" s="114"/>
      <c r="E12" s="114"/>
      <c r="F12" s="114"/>
      <c r="G12" s="114"/>
      <c r="H12" s="114"/>
      <c r="I12" s="114"/>
      <c r="J12" s="114"/>
      <c r="K12" s="114"/>
      <c r="L12" s="114"/>
      <c r="M12" s="114"/>
      <c r="N12" s="114"/>
      <c r="O12" s="95">
        <f t="shared" si="2"/>
        <v>0</v>
      </c>
      <c r="P12" s="2"/>
      <c r="Q12" s="2"/>
      <c r="R12" s="2"/>
      <c r="S12" s="2"/>
      <c r="T12" s="2" t="s">
        <v>138</v>
      </c>
      <c r="U12" s="2">
        <v>7008.0</v>
      </c>
      <c r="V12" s="2"/>
      <c r="W12" s="2"/>
      <c r="X12" s="2"/>
      <c r="Y12" s="2"/>
      <c r="Z12" s="2"/>
      <c r="AA12" s="2" t="s">
        <v>52</v>
      </c>
      <c r="AB12" s="2" t="str">
        <f t="shared" si="3"/>
        <v>6025-000000</v>
      </c>
      <c r="AC12" s="2">
        <v>800.0</v>
      </c>
      <c r="AD12" s="2" t="str">
        <f t="shared" si="4"/>
        <v>083</v>
      </c>
      <c r="AE12" s="2"/>
      <c r="AF12" s="2"/>
      <c r="AG12" s="2">
        <v>110.0</v>
      </c>
      <c r="AH12" s="2" t="str">
        <f>Summary!$B$2</f>
        <v/>
      </c>
      <c r="AI12" s="2">
        <f t="shared" ref="AI12:AT12" si="7">IF(C12="",0,C12)</f>
        <v>0</v>
      </c>
      <c r="AJ12" s="2">
        <f t="shared" si="7"/>
        <v>0</v>
      </c>
      <c r="AK12" s="2">
        <f t="shared" si="7"/>
        <v>0</v>
      </c>
      <c r="AL12" s="2">
        <f t="shared" si="7"/>
        <v>0</v>
      </c>
      <c r="AM12" s="2">
        <f t="shared" si="7"/>
        <v>0</v>
      </c>
      <c r="AN12" s="2">
        <f t="shared" si="7"/>
        <v>0</v>
      </c>
      <c r="AO12" s="2">
        <f t="shared" si="7"/>
        <v>0</v>
      </c>
      <c r="AP12" s="2">
        <f t="shared" si="7"/>
        <v>0</v>
      </c>
      <c r="AQ12" s="2">
        <f t="shared" si="7"/>
        <v>0</v>
      </c>
      <c r="AR12" s="2">
        <f t="shared" si="7"/>
        <v>0</v>
      </c>
      <c r="AS12" s="2">
        <f t="shared" si="7"/>
        <v>0</v>
      </c>
      <c r="AT12" s="2">
        <f t="shared" si="7"/>
        <v>0</v>
      </c>
    </row>
    <row r="13">
      <c r="A13" s="99">
        <v>6030.0</v>
      </c>
      <c r="B13" s="130" t="str">
        <f>IF(ISTEXT("SC-"&amp;VLOOKUP(A13,'Chart of Accounts'!$B$5:$C$50,2,FALSE)),"SC-"&amp;VLOOKUP(A13,'Chart of Accounts'!$B$5:$C$50,2,FALSE),"")</f>
        <v>SC-Sponsorship/Advertising Revenue</v>
      </c>
      <c r="C13" s="114"/>
      <c r="D13" s="114"/>
      <c r="E13" s="114"/>
      <c r="F13" s="114"/>
      <c r="G13" s="114"/>
      <c r="H13" s="114"/>
      <c r="I13" s="114"/>
      <c r="J13" s="114"/>
      <c r="K13" s="114"/>
      <c r="L13" s="114"/>
      <c r="M13" s="114"/>
      <c r="N13" s="114"/>
      <c r="O13" s="95">
        <f t="shared" si="2"/>
        <v>0</v>
      </c>
      <c r="P13" s="2"/>
      <c r="Q13" s="2"/>
      <c r="R13" s="2"/>
      <c r="S13" s="2"/>
      <c r="T13" s="2" t="s">
        <v>146</v>
      </c>
      <c r="U13" s="2">
        <v>7010.0</v>
      </c>
      <c r="V13" s="2"/>
      <c r="W13" s="2"/>
      <c r="X13" s="2"/>
      <c r="Y13" s="2"/>
      <c r="Z13" s="2"/>
      <c r="AA13" s="2" t="s">
        <v>52</v>
      </c>
      <c r="AB13" s="2" t="str">
        <f t="shared" si="3"/>
        <v>6030-000000</v>
      </c>
      <c r="AC13" s="2">
        <v>800.0</v>
      </c>
      <c r="AD13" s="2" t="str">
        <f t="shared" si="4"/>
        <v>083</v>
      </c>
      <c r="AE13" s="2"/>
      <c r="AF13" s="2"/>
      <c r="AG13" s="2">
        <v>110.0</v>
      </c>
      <c r="AH13" s="2" t="str">
        <f>Summary!$B$2</f>
        <v/>
      </c>
      <c r="AI13" s="2">
        <f t="shared" ref="AI13:AT13" si="8">IF(C13="",0,C13)</f>
        <v>0</v>
      </c>
      <c r="AJ13" s="2">
        <f t="shared" si="8"/>
        <v>0</v>
      </c>
      <c r="AK13" s="2">
        <f t="shared" si="8"/>
        <v>0</v>
      </c>
      <c r="AL13" s="2">
        <f t="shared" si="8"/>
        <v>0</v>
      </c>
      <c r="AM13" s="2">
        <f t="shared" si="8"/>
        <v>0</v>
      </c>
      <c r="AN13" s="2">
        <f t="shared" si="8"/>
        <v>0</v>
      </c>
      <c r="AO13" s="2">
        <f t="shared" si="8"/>
        <v>0</v>
      </c>
      <c r="AP13" s="2">
        <f t="shared" si="8"/>
        <v>0</v>
      </c>
      <c r="AQ13" s="2">
        <f t="shared" si="8"/>
        <v>0</v>
      </c>
      <c r="AR13" s="2">
        <f t="shared" si="8"/>
        <v>0</v>
      </c>
      <c r="AS13" s="2">
        <f t="shared" si="8"/>
        <v>0</v>
      </c>
      <c r="AT13" s="2">
        <f t="shared" si="8"/>
        <v>0</v>
      </c>
    </row>
    <row r="14">
      <c r="A14" s="99">
        <v>6035.0</v>
      </c>
      <c r="B14" s="130" t="str">
        <f>IF(ISTEXT("SC-"&amp;VLOOKUP(A14,'Chart of Accounts'!$B$5:$C$50,2,FALSE)),"SC-"&amp;VLOOKUP(A14,'Chart of Accounts'!$B$5:$C$50,2,FALSE),"")</f>
        <v>SC-Raffle Revenue</v>
      </c>
      <c r="C14" s="114"/>
      <c r="D14" s="114"/>
      <c r="E14" s="114"/>
      <c r="F14" s="114"/>
      <c r="G14" s="114"/>
      <c r="H14" s="114"/>
      <c r="I14" s="114"/>
      <c r="J14" s="114"/>
      <c r="K14" s="114"/>
      <c r="L14" s="114"/>
      <c r="M14" s="114"/>
      <c r="N14" s="114"/>
      <c r="O14" s="95">
        <f t="shared" si="2"/>
        <v>0</v>
      </c>
      <c r="P14" s="2"/>
      <c r="Q14" s="2"/>
      <c r="R14" s="2"/>
      <c r="S14" s="2"/>
      <c r="T14" s="2" t="s">
        <v>151</v>
      </c>
      <c r="U14" s="2">
        <v>7012.0</v>
      </c>
      <c r="V14" s="2"/>
      <c r="W14" s="2"/>
      <c r="X14" s="2"/>
      <c r="Y14" s="2"/>
      <c r="Z14" s="2"/>
      <c r="AA14" s="2" t="s">
        <v>52</v>
      </c>
      <c r="AB14" s="2" t="str">
        <f t="shared" si="3"/>
        <v>6035-000000</v>
      </c>
      <c r="AC14" s="2">
        <v>800.0</v>
      </c>
      <c r="AD14" s="2" t="str">
        <f t="shared" si="4"/>
        <v>083</v>
      </c>
      <c r="AE14" s="2"/>
      <c r="AF14" s="2"/>
      <c r="AG14" s="2">
        <v>110.0</v>
      </c>
      <c r="AH14" s="2" t="str">
        <f>Summary!$B$2</f>
        <v/>
      </c>
      <c r="AI14" s="2">
        <f t="shared" ref="AI14:AT14" si="9">IF(C14="",0,C14)</f>
        <v>0</v>
      </c>
      <c r="AJ14" s="2">
        <f t="shared" si="9"/>
        <v>0</v>
      </c>
      <c r="AK14" s="2">
        <f t="shared" si="9"/>
        <v>0</v>
      </c>
      <c r="AL14" s="2">
        <f t="shared" si="9"/>
        <v>0</v>
      </c>
      <c r="AM14" s="2">
        <f t="shared" si="9"/>
        <v>0</v>
      </c>
      <c r="AN14" s="2">
        <f t="shared" si="9"/>
        <v>0</v>
      </c>
      <c r="AO14" s="2">
        <f t="shared" si="9"/>
        <v>0</v>
      </c>
      <c r="AP14" s="2">
        <f t="shared" si="9"/>
        <v>0</v>
      </c>
      <c r="AQ14" s="2">
        <f t="shared" si="9"/>
        <v>0</v>
      </c>
      <c r="AR14" s="2">
        <f t="shared" si="9"/>
        <v>0</v>
      </c>
      <c r="AS14" s="2">
        <f t="shared" si="9"/>
        <v>0</v>
      </c>
      <c r="AT14" s="2">
        <f t="shared" si="9"/>
        <v>0</v>
      </c>
    </row>
    <row r="15">
      <c r="A15" s="99">
        <v>6050.0</v>
      </c>
      <c r="B15" s="130" t="str">
        <f>IF(ISTEXT("SC-"&amp;VLOOKUP(A15,'Chart of Accounts'!$B$5:$C$50,2,FALSE)),"SC-"&amp;VLOOKUP(A15,'Chart of Accounts'!$B$5:$C$50,2,FALSE),"")</f>
        <v>SC-Refunds - Registration &amp; Tickets</v>
      </c>
      <c r="C15" s="114"/>
      <c r="D15" s="114"/>
      <c r="E15" s="114"/>
      <c r="F15" s="114"/>
      <c r="G15" s="114"/>
      <c r="H15" s="114"/>
      <c r="I15" s="114"/>
      <c r="J15" s="114"/>
      <c r="K15" s="114"/>
      <c r="L15" s="114"/>
      <c r="M15" s="114"/>
      <c r="N15" s="114"/>
      <c r="O15" s="95">
        <f t="shared" ref="O15:O16" si="11">-SUM(C15:N15)</f>
        <v>0</v>
      </c>
      <c r="P15" s="2"/>
      <c r="Q15" s="2"/>
      <c r="R15" s="2"/>
      <c r="S15" s="2"/>
      <c r="T15" s="2" t="s">
        <v>155</v>
      </c>
      <c r="U15" s="2">
        <v>7014.0</v>
      </c>
      <c r="V15" s="2"/>
      <c r="W15" s="2"/>
      <c r="X15" s="2"/>
      <c r="Y15" s="2"/>
      <c r="Z15" s="2"/>
      <c r="AA15" s="2" t="s">
        <v>52</v>
      </c>
      <c r="AB15" s="2" t="str">
        <f t="shared" si="3"/>
        <v>6050-000000</v>
      </c>
      <c r="AC15" s="2">
        <v>800.0</v>
      </c>
      <c r="AD15" s="2" t="str">
        <f t="shared" si="4"/>
        <v>083</v>
      </c>
      <c r="AE15" s="2"/>
      <c r="AF15" s="2"/>
      <c r="AG15" s="2">
        <v>110.0</v>
      </c>
      <c r="AH15" s="2" t="str">
        <f>Summary!$B$2</f>
        <v/>
      </c>
      <c r="AI15" s="2">
        <f t="shared" ref="AI15:AT15" si="10">IF(C15="",0,C15)</f>
        <v>0</v>
      </c>
      <c r="AJ15" s="2">
        <f t="shared" si="10"/>
        <v>0</v>
      </c>
      <c r="AK15" s="2">
        <f t="shared" si="10"/>
        <v>0</v>
      </c>
      <c r="AL15" s="2">
        <f t="shared" si="10"/>
        <v>0</v>
      </c>
      <c r="AM15" s="2">
        <f t="shared" si="10"/>
        <v>0</v>
      </c>
      <c r="AN15" s="2">
        <f t="shared" si="10"/>
        <v>0</v>
      </c>
      <c r="AO15" s="2">
        <f t="shared" si="10"/>
        <v>0</v>
      </c>
      <c r="AP15" s="2">
        <f t="shared" si="10"/>
        <v>0</v>
      </c>
      <c r="AQ15" s="2">
        <f t="shared" si="10"/>
        <v>0</v>
      </c>
      <c r="AR15" s="2">
        <f t="shared" si="10"/>
        <v>0</v>
      </c>
      <c r="AS15" s="2">
        <f t="shared" si="10"/>
        <v>0</v>
      </c>
      <c r="AT15" s="2">
        <f t="shared" si="10"/>
        <v>0</v>
      </c>
    </row>
    <row r="16">
      <c r="A16" s="99">
        <v>6055.0</v>
      </c>
      <c r="B16" s="130" t="str">
        <f>IF(ISTEXT("SC-"&amp;VLOOKUP(A16,'Chart of Accounts'!$B$5:$C$50,2,FALSE)),"SC-"&amp;VLOOKUP(A16,'Chart of Accounts'!$B$5:$C$50,2,FALSE),"")</f>
        <v>SC-Refunds - Other</v>
      </c>
      <c r="C16" s="114"/>
      <c r="D16" s="114"/>
      <c r="E16" s="114"/>
      <c r="F16" s="114"/>
      <c r="G16" s="114"/>
      <c r="H16" s="114"/>
      <c r="I16" s="114"/>
      <c r="J16" s="114"/>
      <c r="K16" s="114"/>
      <c r="L16" s="114"/>
      <c r="M16" s="114"/>
      <c r="N16" s="114"/>
      <c r="O16" s="95">
        <f t="shared" si="11"/>
        <v>0</v>
      </c>
      <c r="P16" s="2"/>
      <c r="Q16" s="2"/>
      <c r="R16" s="2"/>
      <c r="S16" s="2"/>
      <c r="T16" s="2" t="s">
        <v>159</v>
      </c>
      <c r="U16" s="2">
        <v>7016.0</v>
      </c>
      <c r="V16" s="2"/>
      <c r="W16" s="2"/>
      <c r="X16" s="2"/>
      <c r="Y16" s="2"/>
      <c r="Z16" s="2"/>
      <c r="AA16" s="2" t="s">
        <v>52</v>
      </c>
      <c r="AB16" s="2" t="str">
        <f t="shared" si="3"/>
        <v>6055-000000</v>
      </c>
      <c r="AC16" s="2">
        <v>800.0</v>
      </c>
      <c r="AD16" s="2" t="str">
        <f t="shared" si="4"/>
        <v>083</v>
      </c>
      <c r="AE16" s="2"/>
      <c r="AF16" s="2"/>
      <c r="AG16" s="2">
        <v>110.0</v>
      </c>
      <c r="AH16" s="2" t="str">
        <f>Summary!$B$2</f>
        <v/>
      </c>
      <c r="AI16" s="2">
        <f t="shared" ref="AI16:AT16" si="12">IF(C16="",0,C16)</f>
        <v>0</v>
      </c>
      <c r="AJ16" s="2">
        <f t="shared" si="12"/>
        <v>0</v>
      </c>
      <c r="AK16" s="2">
        <f t="shared" si="12"/>
        <v>0</v>
      </c>
      <c r="AL16" s="2">
        <f t="shared" si="12"/>
        <v>0</v>
      </c>
      <c r="AM16" s="2">
        <f t="shared" si="12"/>
        <v>0</v>
      </c>
      <c r="AN16" s="2">
        <f t="shared" si="12"/>
        <v>0</v>
      </c>
      <c r="AO16" s="2">
        <f t="shared" si="12"/>
        <v>0</v>
      </c>
      <c r="AP16" s="2">
        <f t="shared" si="12"/>
        <v>0</v>
      </c>
      <c r="AQ16" s="2">
        <f t="shared" si="12"/>
        <v>0</v>
      </c>
      <c r="AR16" s="2">
        <f t="shared" si="12"/>
        <v>0</v>
      </c>
      <c r="AS16" s="2">
        <f t="shared" si="12"/>
        <v>0</v>
      </c>
      <c r="AT16" s="2">
        <f t="shared" si="12"/>
        <v>0</v>
      </c>
    </row>
    <row r="17">
      <c r="A17" s="99"/>
      <c r="B17" s="94" t="s">
        <v>239</v>
      </c>
      <c r="C17" s="141">
        <f t="shared" ref="C17:N17" si="13">SUM(C9:C14)-C15-C16</f>
        <v>0</v>
      </c>
      <c r="D17" s="141">
        <f t="shared" si="13"/>
        <v>0</v>
      </c>
      <c r="E17" s="141">
        <f t="shared" si="13"/>
        <v>0</v>
      </c>
      <c r="F17" s="141">
        <f t="shared" si="13"/>
        <v>0</v>
      </c>
      <c r="G17" s="141">
        <f t="shared" si="13"/>
        <v>0</v>
      </c>
      <c r="H17" s="141">
        <f t="shared" si="13"/>
        <v>0</v>
      </c>
      <c r="I17" s="141">
        <f t="shared" si="13"/>
        <v>0</v>
      </c>
      <c r="J17" s="141">
        <f t="shared" si="13"/>
        <v>0</v>
      </c>
      <c r="K17" s="141">
        <f t="shared" si="13"/>
        <v>0</v>
      </c>
      <c r="L17" s="141">
        <f t="shared" si="13"/>
        <v>0</v>
      </c>
      <c r="M17" s="141">
        <f t="shared" si="13"/>
        <v>0</v>
      </c>
      <c r="N17" s="141">
        <f t="shared" si="13"/>
        <v>0</v>
      </c>
      <c r="O17" s="141">
        <f>SUM(O9:O16)</f>
        <v>0</v>
      </c>
      <c r="P17" s="2"/>
      <c r="Q17" s="2"/>
      <c r="R17" s="2"/>
      <c r="S17" s="2"/>
      <c r="T17" s="2" t="s">
        <v>163</v>
      </c>
      <c r="U17" s="2">
        <v>7018.0</v>
      </c>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c r="A18" s="99"/>
      <c r="B18" s="94"/>
      <c r="C18" s="142"/>
      <c r="D18" s="142"/>
      <c r="E18" s="142"/>
      <c r="F18" s="142"/>
      <c r="G18" s="142"/>
      <c r="H18" s="142"/>
      <c r="I18" s="142"/>
      <c r="J18" s="142"/>
      <c r="K18" s="142"/>
      <c r="L18" s="142"/>
      <c r="M18" s="142"/>
      <c r="N18" s="142"/>
      <c r="O18" s="95"/>
      <c r="P18" s="2"/>
      <c r="Q18" s="2"/>
      <c r="R18" s="2"/>
      <c r="S18" s="2"/>
      <c r="T18" s="2" t="s">
        <v>165</v>
      </c>
      <c r="U18" s="2">
        <v>7020.0</v>
      </c>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c r="A19" s="127" t="s">
        <v>240</v>
      </c>
      <c r="B19" s="98"/>
      <c r="C19" s="94"/>
      <c r="D19" s="95"/>
      <c r="E19" s="95"/>
      <c r="F19" s="95"/>
      <c r="G19" s="95"/>
      <c r="H19" s="95"/>
      <c r="I19" s="95"/>
      <c r="J19" s="95"/>
      <c r="K19" s="95"/>
      <c r="L19" s="95"/>
      <c r="M19" s="95"/>
      <c r="N19" s="95"/>
      <c r="O19" s="95"/>
      <c r="P19" s="2"/>
      <c r="Q19" s="2"/>
      <c r="R19" s="2"/>
      <c r="S19" s="2"/>
      <c r="T19" s="2" t="s">
        <v>168</v>
      </c>
      <c r="U19" s="2">
        <v>7022.0</v>
      </c>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c r="A20" s="99">
        <v>7006.0</v>
      </c>
      <c r="B20" s="130" t="str">
        <f>IF(ISTEXT("SC-"&amp;VLOOKUP(A20,'Chart of Accounts'!$B$5:$C$50,2,FALSE)),"SC-"&amp;VLOOKUP(A20,'Chart of Accounts'!$B$5:$C$50,2,FALSE),"")</f>
        <v>SC-Educational Materials</v>
      </c>
      <c r="C20" s="114"/>
      <c r="D20" s="114"/>
      <c r="E20" s="114"/>
      <c r="F20" s="114"/>
      <c r="G20" s="114"/>
      <c r="H20" s="114"/>
      <c r="I20" s="114"/>
      <c r="J20" s="114"/>
      <c r="K20" s="114"/>
      <c r="L20" s="114"/>
      <c r="M20" s="114"/>
      <c r="N20" s="114"/>
      <c r="O20" s="95">
        <f t="shared" ref="O20:O29" si="15">SUM(C20:N20)</f>
        <v>0</v>
      </c>
      <c r="P20" s="2"/>
      <c r="Q20" s="2"/>
      <c r="R20" s="2"/>
      <c r="S20" s="2"/>
      <c r="T20" s="2" t="s">
        <v>171</v>
      </c>
      <c r="U20" s="2">
        <v>7024.0</v>
      </c>
      <c r="V20" s="2"/>
      <c r="W20" s="2"/>
      <c r="X20" s="2"/>
      <c r="Y20" s="2"/>
      <c r="Z20" s="2"/>
      <c r="AA20" s="2" t="s">
        <v>52</v>
      </c>
      <c r="AB20" s="2" t="str">
        <f t="shared" ref="AB20:AB29" si="16">IF(A20="","",A20&amp;"-000000")</f>
        <v>7006-000000</v>
      </c>
      <c r="AC20" s="2">
        <v>800.0</v>
      </c>
      <c r="AD20" s="2" t="str">
        <f t="shared" ref="AD20:AD29" si="17">IF(LEN($O$1)=3,$O$1,IF(LEN($O$1)=2,0&amp;$O$1,IF(LEN($O$1)=1,0&amp;0&amp;$O$1,"ERROR")))</f>
        <v>083</v>
      </c>
      <c r="AE20" s="2"/>
      <c r="AF20" s="2"/>
      <c r="AG20" s="2">
        <v>110.0</v>
      </c>
      <c r="AH20" s="2" t="str">
        <f>Summary!$B$2</f>
        <v/>
      </c>
      <c r="AI20" s="2">
        <f t="shared" ref="AI20:AT20" si="14">IF(C20="",0,C20)</f>
        <v>0</v>
      </c>
      <c r="AJ20" s="2">
        <f t="shared" si="14"/>
        <v>0</v>
      </c>
      <c r="AK20" s="2">
        <f t="shared" si="14"/>
        <v>0</v>
      </c>
      <c r="AL20" s="2">
        <f t="shared" si="14"/>
        <v>0</v>
      </c>
      <c r="AM20" s="2">
        <f t="shared" si="14"/>
        <v>0</v>
      </c>
      <c r="AN20" s="2">
        <f t="shared" si="14"/>
        <v>0</v>
      </c>
      <c r="AO20" s="2">
        <f t="shared" si="14"/>
        <v>0</v>
      </c>
      <c r="AP20" s="2">
        <f t="shared" si="14"/>
        <v>0</v>
      </c>
      <c r="AQ20" s="2">
        <f t="shared" si="14"/>
        <v>0</v>
      </c>
      <c r="AR20" s="2">
        <f t="shared" si="14"/>
        <v>0</v>
      </c>
      <c r="AS20" s="2">
        <f t="shared" si="14"/>
        <v>0</v>
      </c>
      <c r="AT20" s="2">
        <f t="shared" si="14"/>
        <v>0</v>
      </c>
    </row>
    <row r="21" ht="18.75" customHeight="1">
      <c r="A21" s="99">
        <v>7010.0</v>
      </c>
      <c r="B21" s="130" t="str">
        <f>IF(ISTEXT("SC-"&amp;VLOOKUP(A21,'Chart of Accounts'!$B$5:$C$50,2,FALSE)),"SC-"&amp;VLOOKUP(A21,'Chart of Accounts'!$B$5:$C$50,2,FALSE),"")</f>
        <v>SC-Awards Expense (Trophies, Plaques, Ribbons &amp; Certificates)</v>
      </c>
      <c r="C21" s="114"/>
      <c r="D21" s="114"/>
      <c r="E21" s="114">
        <v>830.0</v>
      </c>
      <c r="F21" s="114"/>
      <c r="G21" s="114"/>
      <c r="H21" s="114"/>
      <c r="I21" s="114"/>
      <c r="J21" s="114"/>
      <c r="K21" s="114">
        <f>830+3*17*4</f>
        <v>1034</v>
      </c>
      <c r="L21" s="114"/>
      <c r="M21" s="114"/>
      <c r="N21" s="114"/>
      <c r="O21" s="95">
        <f t="shared" si="15"/>
        <v>1864</v>
      </c>
      <c r="P21" s="2"/>
      <c r="Q21" s="2"/>
      <c r="R21" s="2"/>
      <c r="S21" s="2"/>
      <c r="T21" s="2" t="s">
        <v>173</v>
      </c>
      <c r="U21" s="2">
        <v>7026.0</v>
      </c>
      <c r="V21" s="2"/>
      <c r="W21" s="2"/>
      <c r="X21" s="2"/>
      <c r="Y21" s="2"/>
      <c r="Z21" s="2"/>
      <c r="AA21" s="2" t="s">
        <v>52</v>
      </c>
      <c r="AB21" s="2" t="str">
        <f t="shared" si="16"/>
        <v>7010-000000</v>
      </c>
      <c r="AC21" s="2">
        <v>800.0</v>
      </c>
      <c r="AD21" s="2" t="str">
        <f t="shared" si="17"/>
        <v>083</v>
      </c>
      <c r="AE21" s="2"/>
      <c r="AF21" s="2"/>
      <c r="AG21" s="2">
        <v>110.0</v>
      </c>
      <c r="AH21" s="2" t="str">
        <f>Summary!$B$2</f>
        <v/>
      </c>
      <c r="AI21" s="2">
        <f t="shared" ref="AI21:AT21" si="18">IF(C21="",0,C21)</f>
        <v>0</v>
      </c>
      <c r="AJ21" s="2">
        <f t="shared" si="18"/>
        <v>0</v>
      </c>
      <c r="AK21" s="48">
        <f t="shared" si="18"/>
        <v>830</v>
      </c>
      <c r="AL21" s="2">
        <f t="shared" si="18"/>
        <v>0</v>
      </c>
      <c r="AM21" s="2">
        <f t="shared" si="18"/>
        <v>0</v>
      </c>
      <c r="AN21" s="2">
        <f t="shared" si="18"/>
        <v>0</v>
      </c>
      <c r="AO21" s="2">
        <f t="shared" si="18"/>
        <v>0</v>
      </c>
      <c r="AP21" s="2">
        <f t="shared" si="18"/>
        <v>0</v>
      </c>
      <c r="AQ21" s="48">
        <f t="shared" si="18"/>
        <v>1034</v>
      </c>
      <c r="AR21" s="2">
        <f t="shared" si="18"/>
        <v>0</v>
      </c>
      <c r="AS21" s="2">
        <f t="shared" si="18"/>
        <v>0</v>
      </c>
      <c r="AT21" s="2">
        <f t="shared" si="18"/>
        <v>0</v>
      </c>
    </row>
    <row r="22" ht="15.75" customHeight="1">
      <c r="A22" s="99">
        <v>7012.0</v>
      </c>
      <c r="B22" s="130" t="str">
        <f>IF(ISTEXT("SC-"&amp;VLOOKUP(A22,'Chart of Accounts'!$B$5:$C$50,2,FALSE)),"SC-"&amp;VLOOKUP(A22,'Chart of Accounts'!$B$5:$C$50,2,FALSE),"")</f>
        <v>SC-Supplies &amp; Stationery Expense</v>
      </c>
      <c r="C22" s="114"/>
      <c r="D22" s="114"/>
      <c r="E22" s="114"/>
      <c r="F22" s="114"/>
      <c r="G22" s="114"/>
      <c r="H22" s="114"/>
      <c r="I22" s="114"/>
      <c r="J22" s="114"/>
      <c r="K22" s="114"/>
      <c r="L22" s="114"/>
      <c r="M22" s="114"/>
      <c r="N22" s="114"/>
      <c r="O22" s="95">
        <f t="shared" si="15"/>
        <v>0</v>
      </c>
      <c r="P22" s="2"/>
      <c r="Q22" s="2"/>
      <c r="R22" s="2"/>
      <c r="S22" s="2"/>
      <c r="T22" s="2" t="s">
        <v>175</v>
      </c>
      <c r="U22" s="2">
        <v>7028.0</v>
      </c>
      <c r="V22" s="2"/>
      <c r="W22" s="2"/>
      <c r="X22" s="2"/>
      <c r="Y22" s="2"/>
      <c r="Z22" s="2"/>
      <c r="AA22" s="2" t="s">
        <v>52</v>
      </c>
      <c r="AB22" s="2" t="str">
        <f t="shared" si="16"/>
        <v>7012-000000</v>
      </c>
      <c r="AC22" s="2">
        <v>800.0</v>
      </c>
      <c r="AD22" s="2" t="str">
        <f t="shared" si="17"/>
        <v>083</v>
      </c>
      <c r="AE22" s="2"/>
      <c r="AF22" s="2"/>
      <c r="AG22" s="2">
        <v>110.0</v>
      </c>
      <c r="AH22" s="2" t="str">
        <f>Summary!$B$2</f>
        <v/>
      </c>
      <c r="AI22" s="2">
        <f t="shared" ref="AI22:AT22" si="19">IF(C22="",0,C22)</f>
        <v>0</v>
      </c>
      <c r="AJ22" s="2">
        <f t="shared" si="19"/>
        <v>0</v>
      </c>
      <c r="AK22" s="2">
        <f t="shared" si="19"/>
        <v>0</v>
      </c>
      <c r="AL22" s="2">
        <f t="shared" si="19"/>
        <v>0</v>
      </c>
      <c r="AM22" s="2">
        <f t="shared" si="19"/>
        <v>0</v>
      </c>
      <c r="AN22" s="2">
        <f t="shared" si="19"/>
        <v>0</v>
      </c>
      <c r="AO22" s="2">
        <f t="shared" si="19"/>
        <v>0</v>
      </c>
      <c r="AP22" s="2">
        <f t="shared" si="19"/>
        <v>0</v>
      </c>
      <c r="AQ22" s="2">
        <f t="shared" si="19"/>
        <v>0</v>
      </c>
      <c r="AR22" s="2">
        <f t="shared" si="19"/>
        <v>0</v>
      </c>
      <c r="AS22" s="2">
        <f t="shared" si="19"/>
        <v>0</v>
      </c>
      <c r="AT22" s="2">
        <f t="shared" si="19"/>
        <v>0</v>
      </c>
    </row>
    <row r="23" ht="15.75" customHeight="1">
      <c r="A23" s="99">
        <v>7014.0</v>
      </c>
      <c r="B23" s="130" t="str">
        <f>IF(ISTEXT("SC-"&amp;VLOOKUP(A23,'Chart of Accounts'!$B$5:$C$50,2,FALSE)),"SC-"&amp;VLOOKUP(A23,'Chart of Accounts'!$B$5:$C$50,2,FALSE),"")</f>
        <v>SC-Room Rental Event Expense</v>
      </c>
      <c r="C23" s="114"/>
      <c r="D23" s="114"/>
      <c r="E23" s="114"/>
      <c r="F23" s="114"/>
      <c r="G23" s="114"/>
      <c r="H23" s="114"/>
      <c r="I23" s="114"/>
      <c r="J23" s="114"/>
      <c r="K23" s="114"/>
      <c r="L23" s="114"/>
      <c r="M23" s="114"/>
      <c r="N23" s="114"/>
      <c r="O23" s="95">
        <f t="shared" si="15"/>
        <v>0</v>
      </c>
      <c r="P23" s="2"/>
      <c r="Q23" s="2"/>
      <c r="R23" s="2"/>
      <c r="S23" s="2"/>
      <c r="T23" s="2" t="s">
        <v>177</v>
      </c>
      <c r="U23" s="2">
        <v>7030.0</v>
      </c>
      <c r="V23" s="2"/>
      <c r="W23" s="2"/>
      <c r="X23" s="2"/>
      <c r="Y23" s="2"/>
      <c r="Z23" s="2"/>
      <c r="AA23" s="2" t="s">
        <v>52</v>
      </c>
      <c r="AB23" s="2" t="str">
        <f t="shared" si="16"/>
        <v>7014-000000</v>
      </c>
      <c r="AC23" s="2">
        <v>800.0</v>
      </c>
      <c r="AD23" s="2" t="str">
        <f t="shared" si="17"/>
        <v>083</v>
      </c>
      <c r="AE23" s="2"/>
      <c r="AF23" s="2"/>
      <c r="AG23" s="2">
        <v>110.0</v>
      </c>
      <c r="AH23" s="2" t="str">
        <f>Summary!$B$2</f>
        <v/>
      </c>
      <c r="AI23" s="2">
        <f t="shared" ref="AI23:AT23" si="20">IF(C23="",0,C23)</f>
        <v>0</v>
      </c>
      <c r="AJ23" s="2">
        <f t="shared" si="20"/>
        <v>0</v>
      </c>
      <c r="AK23" s="2">
        <f t="shared" si="20"/>
        <v>0</v>
      </c>
      <c r="AL23" s="2">
        <f t="shared" si="20"/>
        <v>0</v>
      </c>
      <c r="AM23" s="2">
        <f t="shared" si="20"/>
        <v>0</v>
      </c>
      <c r="AN23" s="2">
        <f t="shared" si="20"/>
        <v>0</v>
      </c>
      <c r="AO23" s="2">
        <f t="shared" si="20"/>
        <v>0</v>
      </c>
      <c r="AP23" s="2">
        <f t="shared" si="20"/>
        <v>0</v>
      </c>
      <c r="AQ23" s="2">
        <f t="shared" si="20"/>
        <v>0</v>
      </c>
      <c r="AR23" s="2">
        <f t="shared" si="20"/>
        <v>0</v>
      </c>
      <c r="AS23" s="2">
        <f t="shared" si="20"/>
        <v>0</v>
      </c>
      <c r="AT23" s="2">
        <f t="shared" si="20"/>
        <v>0</v>
      </c>
    </row>
    <row r="24" ht="15.75" customHeight="1">
      <c r="A24" s="99">
        <v>7078.0</v>
      </c>
      <c r="B24" s="130" t="str">
        <f>IF(ISTEXT("SC-"&amp;VLOOKUP(A24,'Chart of Accounts'!$B$5:$C$50,2,FALSE)),"SC-"&amp;VLOOKUP(A24,'Chart of Accounts'!$B$5:$C$50,2,FALSE),"")</f>
        <v>SC-Food Expense</v>
      </c>
      <c r="C24" s="114"/>
      <c r="D24" s="114"/>
      <c r="E24" s="114">
        <v>2000.0</v>
      </c>
      <c r="F24" s="114">
        <f>150*9</f>
        <v>1350</v>
      </c>
      <c r="G24" s="114"/>
      <c r="H24" s="114"/>
      <c r="I24" s="114"/>
      <c r="J24" s="114"/>
      <c r="K24" s="114">
        <v>2000.0</v>
      </c>
      <c r="L24" s="114">
        <v>1350.0</v>
      </c>
      <c r="M24" s="114"/>
      <c r="N24" s="114"/>
      <c r="O24" s="95">
        <f t="shared" si="15"/>
        <v>6700</v>
      </c>
      <c r="P24" s="2"/>
      <c r="Q24" s="2"/>
      <c r="R24" s="2"/>
      <c r="S24" s="2"/>
      <c r="T24" s="2" t="s">
        <v>179</v>
      </c>
      <c r="U24" s="2">
        <v>7032.0</v>
      </c>
      <c r="V24" s="2"/>
      <c r="W24" s="2"/>
      <c r="X24" s="2"/>
      <c r="Y24" s="2"/>
      <c r="Z24" s="2"/>
      <c r="AA24" s="2" t="s">
        <v>52</v>
      </c>
      <c r="AB24" s="2" t="str">
        <f t="shared" si="16"/>
        <v>7078-000000</v>
      </c>
      <c r="AC24" s="2">
        <v>800.0</v>
      </c>
      <c r="AD24" s="2" t="str">
        <f t="shared" si="17"/>
        <v>083</v>
      </c>
      <c r="AE24" s="2"/>
      <c r="AF24" s="2"/>
      <c r="AG24" s="2">
        <v>110.0</v>
      </c>
      <c r="AH24" s="2" t="str">
        <f>Summary!$B$2</f>
        <v/>
      </c>
      <c r="AI24" s="2">
        <f t="shared" ref="AI24:AT24" si="21">IF(C24="",0,C24)</f>
        <v>0</v>
      </c>
      <c r="AJ24" s="2">
        <f t="shared" si="21"/>
        <v>0</v>
      </c>
      <c r="AK24" s="48">
        <f t="shared" si="21"/>
        <v>2000</v>
      </c>
      <c r="AL24" s="48">
        <f t="shared" si="21"/>
        <v>1350</v>
      </c>
      <c r="AM24" s="2">
        <f t="shared" si="21"/>
        <v>0</v>
      </c>
      <c r="AN24" s="2">
        <f t="shared" si="21"/>
        <v>0</v>
      </c>
      <c r="AO24" s="2">
        <f t="shared" si="21"/>
        <v>0</v>
      </c>
      <c r="AP24" s="2">
        <f t="shared" si="21"/>
        <v>0</v>
      </c>
      <c r="AQ24" s="48">
        <f t="shared" si="21"/>
        <v>2000</v>
      </c>
      <c r="AR24" s="48">
        <f t="shared" si="21"/>
        <v>1350</v>
      </c>
      <c r="AS24" s="2">
        <f t="shared" si="21"/>
        <v>0</v>
      </c>
      <c r="AT24" s="2">
        <f t="shared" si="21"/>
        <v>0</v>
      </c>
    </row>
    <row r="25" ht="15.75" customHeight="1">
      <c r="A25" s="99">
        <v>7086.0</v>
      </c>
      <c r="B25" s="130" t="str">
        <f>IF(ISTEXT("SC-"&amp;VLOOKUP(A25,'Chart of Accounts'!$B$5:$C$50,2,FALSE)),"SC-"&amp;VLOOKUP(A25,'Chart of Accounts'!$B$5:$C$50,2,FALSE),"")</f>
        <v>SC-Miscellaneous Expenses</v>
      </c>
      <c r="C25" s="114"/>
      <c r="D25" s="114"/>
      <c r="E25" s="114"/>
      <c r="F25" s="114"/>
      <c r="G25" s="114"/>
      <c r="H25" s="114"/>
      <c r="I25" s="114"/>
      <c r="J25" s="114"/>
      <c r="K25" s="114"/>
      <c r="L25" s="114"/>
      <c r="M25" s="114"/>
      <c r="N25" s="114"/>
      <c r="O25" s="95">
        <f t="shared" si="15"/>
        <v>0</v>
      </c>
      <c r="P25" s="2"/>
      <c r="Q25" s="2"/>
      <c r="R25" s="2"/>
      <c r="S25" s="2"/>
      <c r="T25" s="2" t="s">
        <v>181</v>
      </c>
      <c r="U25" s="2">
        <v>7034.0</v>
      </c>
      <c r="V25" s="2"/>
      <c r="W25" s="2"/>
      <c r="X25" s="2"/>
      <c r="Y25" s="2"/>
      <c r="Z25" s="2"/>
      <c r="AA25" s="2" t="s">
        <v>52</v>
      </c>
      <c r="AB25" s="2" t="str">
        <f t="shared" si="16"/>
        <v>7086-000000</v>
      </c>
      <c r="AC25" s="2">
        <v>800.0</v>
      </c>
      <c r="AD25" s="2" t="str">
        <f t="shared" si="17"/>
        <v>083</v>
      </c>
      <c r="AE25" s="2"/>
      <c r="AF25" s="2"/>
      <c r="AG25" s="2">
        <v>110.0</v>
      </c>
      <c r="AH25" s="2" t="str">
        <f>Summary!$B$2</f>
        <v/>
      </c>
      <c r="AI25" s="2">
        <f t="shared" ref="AI25:AT25" si="22">IF(C25="",0,C25)</f>
        <v>0</v>
      </c>
      <c r="AJ25" s="2">
        <f t="shared" si="22"/>
        <v>0</v>
      </c>
      <c r="AK25" s="2">
        <f t="shared" si="22"/>
        <v>0</v>
      </c>
      <c r="AL25" s="2">
        <f t="shared" si="22"/>
        <v>0</v>
      </c>
      <c r="AM25" s="2">
        <f t="shared" si="22"/>
        <v>0</v>
      </c>
      <c r="AN25" s="2">
        <f t="shared" si="22"/>
        <v>0</v>
      </c>
      <c r="AO25" s="2">
        <f t="shared" si="22"/>
        <v>0</v>
      </c>
      <c r="AP25" s="2">
        <f t="shared" si="22"/>
        <v>0</v>
      </c>
      <c r="AQ25" s="2">
        <f t="shared" si="22"/>
        <v>0</v>
      </c>
      <c r="AR25" s="2">
        <f t="shared" si="22"/>
        <v>0</v>
      </c>
      <c r="AS25" s="2">
        <f t="shared" si="22"/>
        <v>0</v>
      </c>
      <c r="AT25" s="2">
        <f t="shared" si="22"/>
        <v>0</v>
      </c>
    </row>
    <row r="26" ht="15.75" customHeight="1">
      <c r="A26" s="99">
        <v>7090.0</v>
      </c>
      <c r="B26" s="130" t="s">
        <v>190</v>
      </c>
      <c r="C26" s="114"/>
      <c r="D26" s="114"/>
      <c r="E26" s="114"/>
      <c r="F26" s="114"/>
      <c r="G26" s="114"/>
      <c r="H26" s="114"/>
      <c r="I26" s="114"/>
      <c r="J26" s="114"/>
      <c r="K26" s="114"/>
      <c r="L26" s="114"/>
      <c r="M26" s="114"/>
      <c r="N26" s="114"/>
      <c r="O26" s="95">
        <f t="shared" si="15"/>
        <v>0</v>
      </c>
      <c r="P26" s="2"/>
      <c r="Q26" s="2"/>
      <c r="R26" s="2"/>
      <c r="S26" s="2"/>
      <c r="T26" s="2" t="s">
        <v>183</v>
      </c>
      <c r="U26" s="2">
        <v>7036.0</v>
      </c>
      <c r="V26" s="2"/>
      <c r="W26" s="2"/>
      <c r="X26" s="2"/>
      <c r="Y26" s="2"/>
      <c r="Z26" s="2"/>
      <c r="AA26" s="2" t="s">
        <v>52</v>
      </c>
      <c r="AB26" s="2" t="str">
        <f t="shared" si="16"/>
        <v>7090-000000</v>
      </c>
      <c r="AC26" s="2">
        <v>800.0</v>
      </c>
      <c r="AD26" s="2" t="str">
        <f t="shared" si="17"/>
        <v>083</v>
      </c>
      <c r="AE26" s="2"/>
      <c r="AF26" s="2"/>
      <c r="AG26" s="2">
        <v>110.0</v>
      </c>
      <c r="AH26" s="2" t="str">
        <f>Summary!$B$2</f>
        <v/>
      </c>
      <c r="AI26" s="2">
        <f t="shared" ref="AI26:AT26" si="23">IF(C26="",0,C26)</f>
        <v>0</v>
      </c>
      <c r="AJ26" s="2">
        <f t="shared" si="23"/>
        <v>0</v>
      </c>
      <c r="AK26" s="2">
        <f t="shared" si="23"/>
        <v>0</v>
      </c>
      <c r="AL26" s="2">
        <f t="shared" si="23"/>
        <v>0</v>
      </c>
      <c r="AM26" s="2">
        <f t="shared" si="23"/>
        <v>0</v>
      </c>
      <c r="AN26" s="2">
        <f t="shared" si="23"/>
        <v>0</v>
      </c>
      <c r="AO26" s="2">
        <f t="shared" si="23"/>
        <v>0</v>
      </c>
      <c r="AP26" s="2">
        <f t="shared" si="23"/>
        <v>0</v>
      </c>
      <c r="AQ26" s="2">
        <f t="shared" si="23"/>
        <v>0</v>
      </c>
      <c r="AR26" s="2">
        <f t="shared" si="23"/>
        <v>0</v>
      </c>
      <c r="AS26" s="2">
        <f t="shared" si="23"/>
        <v>0</v>
      </c>
      <c r="AT26" s="2">
        <f t="shared" si="23"/>
        <v>0</v>
      </c>
    </row>
    <row r="27" ht="15.75" customHeight="1">
      <c r="A27" s="7"/>
      <c r="B27" s="130" t="str">
        <f>IF(ISTEXT("SC-"&amp;VLOOKUP(A27,'Chart of Accounts'!$B$5:$C$54,2,FALSE)),"SC-"&amp;VLOOKUP(A27,'Chart of Accounts'!$B$5:$C$54,2,FALSE),"")</f>
        <v/>
      </c>
      <c r="C27" s="114"/>
      <c r="D27" s="114"/>
      <c r="E27" s="114"/>
      <c r="F27" s="114"/>
      <c r="G27" s="114"/>
      <c r="H27" s="114"/>
      <c r="I27" s="114"/>
      <c r="J27" s="114"/>
      <c r="K27" s="114"/>
      <c r="L27" s="114"/>
      <c r="M27" s="114"/>
      <c r="N27" s="114"/>
      <c r="O27" s="95">
        <f t="shared" si="15"/>
        <v>0</v>
      </c>
      <c r="P27" s="2"/>
      <c r="Q27" s="2"/>
      <c r="R27" s="2"/>
      <c r="S27" s="2"/>
      <c r="T27" s="2" t="s">
        <v>184</v>
      </c>
      <c r="U27" s="2">
        <v>7038.0</v>
      </c>
      <c r="V27" s="2"/>
      <c r="W27" s="2"/>
      <c r="X27" s="2"/>
      <c r="Y27" s="2"/>
      <c r="Z27" s="2"/>
      <c r="AA27" s="2" t="s">
        <v>52</v>
      </c>
      <c r="AB27" s="2" t="str">
        <f t="shared" si="16"/>
        <v/>
      </c>
      <c r="AC27" s="2">
        <v>800.0</v>
      </c>
      <c r="AD27" s="2" t="str">
        <f t="shared" si="17"/>
        <v>083</v>
      </c>
      <c r="AE27" s="2"/>
      <c r="AF27" s="2"/>
      <c r="AG27" s="2">
        <v>110.0</v>
      </c>
      <c r="AH27" s="2" t="str">
        <f>Summary!$B$2</f>
        <v/>
      </c>
      <c r="AI27" s="2">
        <f t="shared" ref="AI27:AT27" si="24">IF(C27="",0,C27)</f>
        <v>0</v>
      </c>
      <c r="AJ27" s="2">
        <f t="shared" si="24"/>
        <v>0</v>
      </c>
      <c r="AK27" s="2">
        <f t="shared" si="24"/>
        <v>0</v>
      </c>
      <c r="AL27" s="2">
        <f t="shared" si="24"/>
        <v>0</v>
      </c>
      <c r="AM27" s="2">
        <f t="shared" si="24"/>
        <v>0</v>
      </c>
      <c r="AN27" s="2">
        <f t="shared" si="24"/>
        <v>0</v>
      </c>
      <c r="AO27" s="2">
        <f t="shared" si="24"/>
        <v>0</v>
      </c>
      <c r="AP27" s="2">
        <f t="shared" si="24"/>
        <v>0</v>
      </c>
      <c r="AQ27" s="2">
        <f t="shared" si="24"/>
        <v>0</v>
      </c>
      <c r="AR27" s="2">
        <f t="shared" si="24"/>
        <v>0</v>
      </c>
      <c r="AS27" s="2">
        <f t="shared" si="24"/>
        <v>0</v>
      </c>
      <c r="AT27" s="2">
        <f t="shared" si="24"/>
        <v>0</v>
      </c>
    </row>
    <row r="28" ht="15.75" customHeight="1">
      <c r="A28" s="7"/>
      <c r="B28" s="130" t="str">
        <f>IF(ISTEXT("SC-"&amp;VLOOKUP(A28,'Chart of Accounts'!$B$5:$C$54,2,FALSE)),"SC-"&amp;VLOOKUP(A28,'Chart of Accounts'!$B$5:$C$54,2,FALSE),"")</f>
        <v/>
      </c>
      <c r="C28" s="114"/>
      <c r="D28" s="114"/>
      <c r="E28" s="114"/>
      <c r="F28" s="114"/>
      <c r="G28" s="114"/>
      <c r="H28" s="114"/>
      <c r="I28" s="114"/>
      <c r="J28" s="114"/>
      <c r="K28" s="114"/>
      <c r="L28" s="114"/>
      <c r="M28" s="114"/>
      <c r="N28" s="114"/>
      <c r="O28" s="95">
        <f t="shared" si="15"/>
        <v>0</v>
      </c>
      <c r="P28" s="2"/>
      <c r="Q28" s="2"/>
      <c r="R28" s="2"/>
      <c r="S28" s="2"/>
      <c r="T28" s="2" t="s">
        <v>185</v>
      </c>
      <c r="U28" s="2">
        <v>7040.0</v>
      </c>
      <c r="V28" s="2"/>
      <c r="W28" s="2"/>
      <c r="X28" s="2"/>
      <c r="Y28" s="2"/>
      <c r="Z28" s="2"/>
      <c r="AA28" s="2" t="s">
        <v>52</v>
      </c>
      <c r="AB28" s="2" t="str">
        <f t="shared" si="16"/>
        <v/>
      </c>
      <c r="AC28" s="2">
        <v>800.0</v>
      </c>
      <c r="AD28" s="2" t="str">
        <f t="shared" si="17"/>
        <v>083</v>
      </c>
      <c r="AE28" s="2"/>
      <c r="AF28" s="2"/>
      <c r="AG28" s="2">
        <v>110.0</v>
      </c>
      <c r="AH28" s="2" t="str">
        <f>Summary!$B$2</f>
        <v/>
      </c>
      <c r="AI28" s="2">
        <f t="shared" ref="AI28:AT28" si="25">IF(C28="",0,C28)</f>
        <v>0</v>
      </c>
      <c r="AJ28" s="2">
        <f t="shared" si="25"/>
        <v>0</v>
      </c>
      <c r="AK28" s="2">
        <f t="shared" si="25"/>
        <v>0</v>
      </c>
      <c r="AL28" s="2">
        <f t="shared" si="25"/>
        <v>0</v>
      </c>
      <c r="AM28" s="2">
        <f t="shared" si="25"/>
        <v>0</v>
      </c>
      <c r="AN28" s="2">
        <f t="shared" si="25"/>
        <v>0</v>
      </c>
      <c r="AO28" s="2">
        <f t="shared" si="25"/>
        <v>0</v>
      </c>
      <c r="AP28" s="2">
        <f t="shared" si="25"/>
        <v>0</v>
      </c>
      <c r="AQ28" s="2">
        <f t="shared" si="25"/>
        <v>0</v>
      </c>
      <c r="AR28" s="2">
        <f t="shared" si="25"/>
        <v>0</v>
      </c>
      <c r="AS28" s="2">
        <f t="shared" si="25"/>
        <v>0</v>
      </c>
      <c r="AT28" s="2">
        <f t="shared" si="25"/>
        <v>0</v>
      </c>
    </row>
    <row r="29" ht="15.75" customHeight="1">
      <c r="A29" s="7"/>
      <c r="B29" s="130" t="str">
        <f>IF(ISTEXT("SC-"&amp;VLOOKUP(A29,'Chart of Accounts'!$B$5:$C$54,2,FALSE)),"SC-"&amp;VLOOKUP(A29,'Chart of Accounts'!$B$5:$C$54,2,FALSE),"")</f>
        <v/>
      </c>
      <c r="C29" s="114"/>
      <c r="D29" s="114"/>
      <c r="E29" s="114"/>
      <c r="F29" s="114"/>
      <c r="G29" s="114"/>
      <c r="H29" s="114"/>
      <c r="I29" s="114"/>
      <c r="J29" s="114"/>
      <c r="K29" s="114"/>
      <c r="L29" s="114"/>
      <c r="M29" s="114"/>
      <c r="N29" s="114"/>
      <c r="O29" s="95">
        <f t="shared" si="15"/>
        <v>0</v>
      </c>
      <c r="P29" s="2"/>
      <c r="Q29" s="2"/>
      <c r="R29" s="2"/>
      <c r="S29" s="2"/>
      <c r="T29" s="2" t="s">
        <v>186</v>
      </c>
      <c r="U29" s="2">
        <v>7042.0</v>
      </c>
      <c r="V29" s="2"/>
      <c r="W29" s="2"/>
      <c r="X29" s="2"/>
      <c r="Y29" s="2"/>
      <c r="Z29" s="2"/>
      <c r="AA29" s="2" t="s">
        <v>52</v>
      </c>
      <c r="AB29" s="2" t="str">
        <f t="shared" si="16"/>
        <v/>
      </c>
      <c r="AC29" s="2">
        <v>800.0</v>
      </c>
      <c r="AD29" s="2" t="str">
        <f t="shared" si="17"/>
        <v>083</v>
      </c>
      <c r="AE29" s="2"/>
      <c r="AF29" s="2"/>
      <c r="AG29" s="2">
        <v>110.0</v>
      </c>
      <c r="AH29" s="2" t="str">
        <f>Summary!$B$2</f>
        <v/>
      </c>
      <c r="AI29" s="2">
        <f t="shared" ref="AI29:AT29" si="26">IF(C29="",0,C29)</f>
        <v>0</v>
      </c>
      <c r="AJ29" s="2">
        <f t="shared" si="26"/>
        <v>0</v>
      </c>
      <c r="AK29" s="2">
        <f t="shared" si="26"/>
        <v>0</v>
      </c>
      <c r="AL29" s="2">
        <f t="shared" si="26"/>
        <v>0</v>
      </c>
      <c r="AM29" s="2">
        <f t="shared" si="26"/>
        <v>0</v>
      </c>
      <c r="AN29" s="2">
        <f t="shared" si="26"/>
        <v>0</v>
      </c>
      <c r="AO29" s="2">
        <f t="shared" si="26"/>
        <v>0</v>
      </c>
      <c r="AP29" s="2">
        <f t="shared" si="26"/>
        <v>0</v>
      </c>
      <c r="AQ29" s="2">
        <f t="shared" si="26"/>
        <v>0</v>
      </c>
      <c r="AR29" s="2">
        <f t="shared" si="26"/>
        <v>0</v>
      </c>
      <c r="AS29" s="2">
        <f t="shared" si="26"/>
        <v>0</v>
      </c>
      <c r="AT29" s="2">
        <f t="shared" si="26"/>
        <v>0</v>
      </c>
    </row>
    <row r="30" ht="15.75" customHeight="1">
      <c r="A30" s="99"/>
      <c r="B30" s="94" t="s">
        <v>243</v>
      </c>
      <c r="C30" s="141">
        <f t="shared" ref="C30:O30" si="27">SUM(C20:C29)</f>
        <v>0</v>
      </c>
      <c r="D30" s="141">
        <f t="shared" si="27"/>
        <v>0</v>
      </c>
      <c r="E30" s="141">
        <f t="shared" si="27"/>
        <v>2830</v>
      </c>
      <c r="F30" s="141">
        <f t="shared" si="27"/>
        <v>1350</v>
      </c>
      <c r="G30" s="141">
        <f t="shared" si="27"/>
        <v>0</v>
      </c>
      <c r="H30" s="141">
        <f t="shared" si="27"/>
        <v>0</v>
      </c>
      <c r="I30" s="141">
        <f t="shared" si="27"/>
        <v>0</v>
      </c>
      <c r="J30" s="141">
        <f t="shared" si="27"/>
        <v>0</v>
      </c>
      <c r="K30" s="141">
        <f t="shared" si="27"/>
        <v>3034</v>
      </c>
      <c r="L30" s="141">
        <f t="shared" si="27"/>
        <v>1350</v>
      </c>
      <c r="M30" s="141">
        <f t="shared" si="27"/>
        <v>0</v>
      </c>
      <c r="N30" s="141">
        <f t="shared" si="27"/>
        <v>0</v>
      </c>
      <c r="O30" s="141">
        <f t="shared" si="27"/>
        <v>8564</v>
      </c>
      <c r="P30" s="2"/>
      <c r="Q30" s="2"/>
      <c r="R30" s="2"/>
      <c r="S30" s="2"/>
      <c r="T30" s="2" t="s">
        <v>187</v>
      </c>
      <c r="U30" s="2">
        <v>7044.0</v>
      </c>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ht="15.75" customHeight="1">
      <c r="A31" s="2"/>
      <c r="B31" s="2"/>
      <c r="C31" s="2"/>
      <c r="D31" s="2"/>
      <c r="E31" s="2"/>
      <c r="F31" s="2"/>
      <c r="G31" s="2"/>
      <c r="H31" s="2"/>
      <c r="I31" s="2"/>
      <c r="J31" s="2"/>
      <c r="K31" s="2"/>
      <c r="L31" s="2"/>
      <c r="M31" s="2"/>
      <c r="N31" s="2"/>
      <c r="O31" s="2"/>
      <c r="P31" s="2"/>
      <c r="Q31" s="2"/>
      <c r="R31" s="2"/>
      <c r="S31" s="2"/>
      <c r="T31" s="2" t="s">
        <v>188</v>
      </c>
      <c r="U31" s="2">
        <v>7046.0</v>
      </c>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ht="15.75" customHeight="1">
      <c r="A32" s="94" t="s">
        <v>244</v>
      </c>
      <c r="B32" s="94"/>
      <c r="C32" s="134">
        <f t="shared" ref="C32:O32" si="28">C17-C30</f>
        <v>0</v>
      </c>
      <c r="D32" s="134">
        <f t="shared" si="28"/>
        <v>0</v>
      </c>
      <c r="E32" s="134">
        <f t="shared" si="28"/>
        <v>-2830</v>
      </c>
      <c r="F32" s="134">
        <f t="shared" si="28"/>
        <v>-1350</v>
      </c>
      <c r="G32" s="134">
        <f t="shared" si="28"/>
        <v>0</v>
      </c>
      <c r="H32" s="134">
        <f t="shared" si="28"/>
        <v>0</v>
      </c>
      <c r="I32" s="134">
        <f t="shared" si="28"/>
        <v>0</v>
      </c>
      <c r="J32" s="134">
        <f t="shared" si="28"/>
        <v>0</v>
      </c>
      <c r="K32" s="134">
        <f t="shared" si="28"/>
        <v>-3034</v>
      </c>
      <c r="L32" s="134">
        <f t="shared" si="28"/>
        <v>-1350</v>
      </c>
      <c r="M32" s="134">
        <f t="shared" si="28"/>
        <v>0</v>
      </c>
      <c r="N32" s="134">
        <f t="shared" si="28"/>
        <v>0</v>
      </c>
      <c r="O32" s="134">
        <f t="shared" si="28"/>
        <v>-8564</v>
      </c>
      <c r="P32" s="2"/>
      <c r="Q32" s="2"/>
      <c r="R32" s="2"/>
      <c r="S32" s="2"/>
      <c r="T32" s="2" t="s">
        <v>189</v>
      </c>
      <c r="U32" s="2">
        <v>7048.0</v>
      </c>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ht="15.75" customHeight="1">
      <c r="A33" s="2"/>
      <c r="B33" s="2"/>
      <c r="C33" s="2"/>
      <c r="D33" s="2"/>
      <c r="E33" s="2"/>
      <c r="F33" s="2"/>
      <c r="G33" s="2"/>
      <c r="H33" s="2"/>
      <c r="I33" s="2"/>
      <c r="J33" s="2"/>
      <c r="K33" s="2"/>
      <c r="L33" s="2"/>
      <c r="M33" s="2"/>
      <c r="N33" s="2"/>
      <c r="O33" s="2"/>
      <c r="P33" s="2"/>
      <c r="Q33" s="2"/>
      <c r="R33" s="2"/>
      <c r="S33" s="2"/>
      <c r="T33" s="2" t="s">
        <v>191</v>
      </c>
      <c r="U33" s="2">
        <v>7050.0</v>
      </c>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ht="15.75" customHeight="1">
      <c r="A34" s="2"/>
      <c r="B34" s="2"/>
      <c r="C34" s="2"/>
      <c r="D34" s="2"/>
      <c r="E34" s="2"/>
      <c r="F34" s="2"/>
      <c r="G34" s="2"/>
      <c r="H34" s="2"/>
      <c r="I34" s="2"/>
      <c r="J34" s="2"/>
      <c r="K34" s="2"/>
      <c r="L34" s="2"/>
      <c r="M34" s="2"/>
      <c r="N34" s="2"/>
      <c r="O34" s="2"/>
      <c r="P34" s="2"/>
      <c r="Q34" s="2"/>
      <c r="R34" s="2"/>
      <c r="S34" s="2"/>
      <c r="T34" s="2" t="s">
        <v>194</v>
      </c>
      <c r="U34" s="2">
        <v>7052.0</v>
      </c>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ht="15.75" customHeight="1">
      <c r="A35" s="2"/>
      <c r="B35" s="2"/>
      <c r="C35" s="2"/>
      <c r="D35" s="2"/>
      <c r="E35" s="2"/>
      <c r="F35" s="2"/>
      <c r="G35" s="2"/>
      <c r="H35" s="2"/>
      <c r="I35" s="2"/>
      <c r="J35" s="2"/>
      <c r="K35" s="2"/>
      <c r="L35" s="2"/>
      <c r="M35" s="2"/>
      <c r="N35" s="2"/>
      <c r="O35" s="2"/>
      <c r="P35" s="2"/>
      <c r="Q35" s="2"/>
      <c r="R35" s="2"/>
      <c r="S35" s="2"/>
      <c r="T35" s="2" t="s">
        <v>196</v>
      </c>
      <c r="U35" s="2">
        <v>7070.0</v>
      </c>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ht="15.75" customHeight="1">
      <c r="A36" s="2"/>
      <c r="B36" s="2"/>
      <c r="C36" s="2"/>
      <c r="D36" s="2"/>
      <c r="E36" s="2"/>
      <c r="F36" s="2"/>
      <c r="G36" s="2"/>
      <c r="H36" s="2"/>
      <c r="I36" s="2"/>
      <c r="J36" s="2"/>
      <c r="K36" s="2"/>
      <c r="L36" s="2"/>
      <c r="M36" s="2"/>
      <c r="N36" s="2"/>
      <c r="O36" s="2"/>
      <c r="P36" s="2"/>
      <c r="Q36" s="2"/>
      <c r="R36" s="2"/>
      <c r="S36" s="2"/>
      <c r="T36" s="2" t="s">
        <v>198</v>
      </c>
      <c r="U36" s="2">
        <v>7072.0</v>
      </c>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ht="15.75" customHeight="1">
      <c r="A37" s="2"/>
      <c r="B37" s="2"/>
      <c r="C37" s="2"/>
      <c r="D37" s="2"/>
      <c r="E37" s="2"/>
      <c r="F37" s="2"/>
      <c r="G37" s="2"/>
      <c r="H37" s="2"/>
      <c r="I37" s="2"/>
      <c r="J37" s="2"/>
      <c r="K37" s="2"/>
      <c r="L37" s="2"/>
      <c r="M37" s="2"/>
      <c r="N37" s="2"/>
      <c r="O37" s="2"/>
      <c r="P37" s="2"/>
      <c r="Q37" s="2"/>
      <c r="R37" s="2"/>
      <c r="S37" s="2"/>
      <c r="T37" s="2" t="s">
        <v>201</v>
      </c>
      <c r="U37" s="2">
        <v>7078.0</v>
      </c>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ht="15.75" customHeight="1">
      <c r="A38" s="2"/>
      <c r="B38" s="2"/>
      <c r="C38" s="2"/>
      <c r="D38" s="2"/>
      <c r="E38" s="2"/>
      <c r="F38" s="2"/>
      <c r="G38" s="2"/>
      <c r="H38" s="2"/>
      <c r="I38" s="2"/>
      <c r="J38" s="2"/>
      <c r="K38" s="2"/>
      <c r="L38" s="2"/>
      <c r="M38" s="2"/>
      <c r="N38" s="2"/>
      <c r="O38" s="2"/>
      <c r="P38" s="2"/>
      <c r="Q38" s="2"/>
      <c r="R38" s="2"/>
      <c r="S38" s="2"/>
      <c r="T38" s="2" t="s">
        <v>203</v>
      </c>
      <c r="U38" s="2">
        <v>7080.0</v>
      </c>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ht="15.75" customHeight="1">
      <c r="A39" s="2"/>
      <c r="B39" s="2"/>
      <c r="C39" s="2"/>
      <c r="D39" s="2"/>
      <c r="E39" s="2"/>
      <c r="F39" s="2"/>
      <c r="G39" s="2"/>
      <c r="H39" s="2"/>
      <c r="I39" s="2"/>
      <c r="J39" s="2"/>
      <c r="K39" s="2"/>
      <c r="L39" s="2"/>
      <c r="M39" s="2"/>
      <c r="N39" s="2"/>
      <c r="O39" s="2"/>
      <c r="P39" s="2"/>
      <c r="Q39" s="2"/>
      <c r="R39" s="2"/>
      <c r="S39" s="2"/>
      <c r="T39" s="2" t="s">
        <v>204</v>
      </c>
      <c r="U39" s="2">
        <v>7082.0</v>
      </c>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ht="15.75" customHeight="1">
      <c r="A40" s="2"/>
      <c r="B40" s="2"/>
      <c r="C40" s="2"/>
      <c r="D40" s="2"/>
      <c r="E40" s="2"/>
      <c r="F40" s="2"/>
      <c r="G40" s="2"/>
      <c r="H40" s="2"/>
      <c r="I40" s="2"/>
      <c r="J40" s="2"/>
      <c r="K40" s="2"/>
      <c r="L40" s="2"/>
      <c r="M40" s="2"/>
      <c r="N40" s="2"/>
      <c r="O40" s="2"/>
      <c r="P40" s="2"/>
      <c r="Q40" s="2"/>
      <c r="R40" s="2"/>
      <c r="S40" s="2"/>
      <c r="T40" s="2" t="s">
        <v>205</v>
      </c>
      <c r="U40" s="2">
        <v>7084.0</v>
      </c>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ht="15.75" customHeight="1">
      <c r="A41" s="2"/>
      <c r="B41" s="2"/>
      <c r="C41" s="2"/>
      <c r="D41" s="2"/>
      <c r="E41" s="2"/>
      <c r="F41" s="2"/>
      <c r="G41" s="2"/>
      <c r="H41" s="2"/>
      <c r="I41" s="2"/>
      <c r="J41" s="2"/>
      <c r="K41" s="2"/>
      <c r="L41" s="2"/>
      <c r="M41" s="2"/>
      <c r="N41" s="2"/>
      <c r="O41" s="2"/>
      <c r="P41" s="2"/>
      <c r="Q41" s="2"/>
      <c r="R41" s="2"/>
      <c r="S41" s="2"/>
      <c r="T41" s="2" t="s">
        <v>206</v>
      </c>
      <c r="U41" s="2">
        <v>7086.0</v>
      </c>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ht="15.75" customHeight="1">
      <c r="A42" s="2"/>
      <c r="B42" s="2"/>
      <c r="C42" s="2"/>
      <c r="D42" s="2"/>
      <c r="E42" s="2"/>
      <c r="F42" s="2"/>
      <c r="G42" s="2"/>
      <c r="H42" s="2"/>
      <c r="I42" s="2"/>
      <c r="J42" s="2"/>
      <c r="K42" s="2"/>
      <c r="L42" s="2"/>
      <c r="M42" s="2"/>
      <c r="N42" s="2"/>
      <c r="O42" s="2"/>
      <c r="P42" s="2"/>
      <c r="Q42" s="2"/>
      <c r="R42" s="2"/>
      <c r="S42" s="2"/>
      <c r="T42" s="2" t="s">
        <v>207</v>
      </c>
      <c r="U42" s="2">
        <v>7088.0</v>
      </c>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15.75" customHeight="1">
      <c r="A43" s="2"/>
      <c r="B43" s="2"/>
      <c r="C43" s="2"/>
      <c r="D43" s="2"/>
      <c r="E43" s="2"/>
      <c r="F43" s="2"/>
      <c r="G43" s="2"/>
      <c r="H43" s="2"/>
      <c r="I43" s="2"/>
      <c r="J43" s="2"/>
      <c r="K43" s="2"/>
      <c r="L43" s="2"/>
      <c r="M43" s="2"/>
      <c r="N43" s="2"/>
      <c r="O43" s="2"/>
      <c r="P43" s="2"/>
      <c r="Q43" s="2"/>
      <c r="R43" s="2"/>
      <c r="S43" s="2"/>
      <c r="T43" s="2" t="s">
        <v>209</v>
      </c>
      <c r="U43" s="2">
        <v>7090.0</v>
      </c>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ht="15.75" customHeight="1">
      <c r="A44" s="2"/>
      <c r="B44" s="2"/>
      <c r="C44" s="2"/>
      <c r="D44" s="2"/>
      <c r="E44" s="2"/>
      <c r="F44" s="2"/>
      <c r="G44" s="2"/>
      <c r="H44" s="2"/>
      <c r="I44" s="2"/>
      <c r="J44" s="2"/>
      <c r="K44" s="2"/>
      <c r="L44" s="2"/>
      <c r="M44" s="2"/>
      <c r="N44" s="2"/>
      <c r="O44" s="2"/>
      <c r="P44" s="2"/>
      <c r="Q44" s="2"/>
      <c r="R44" s="2"/>
      <c r="S44" s="2"/>
      <c r="T44" s="2" t="str">
        <f>'Chart of Accounts'!I38</f>
        <v/>
      </c>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ht="15.75" customHeight="1">
      <c r="A45" s="2"/>
      <c r="B45" s="2"/>
      <c r="C45" s="2"/>
      <c r="D45" s="2"/>
      <c r="E45" s="2"/>
      <c r="F45" s="2"/>
      <c r="G45" s="2"/>
      <c r="H45" s="2"/>
      <c r="I45" s="2"/>
      <c r="J45" s="2"/>
      <c r="K45" s="2"/>
      <c r="L45" s="2"/>
      <c r="M45" s="2"/>
      <c r="N45" s="2"/>
      <c r="O45" s="2"/>
      <c r="P45" s="2"/>
      <c r="Q45" s="2"/>
      <c r="R45" s="2"/>
      <c r="S45" s="2"/>
      <c r="T45" s="2" t="str">
        <f>'Chart of Accounts'!I39</f>
        <v/>
      </c>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ht="15.75" customHeight="1">
      <c r="A46" s="2"/>
      <c r="B46" s="2"/>
      <c r="C46" s="2"/>
      <c r="D46" s="2"/>
      <c r="E46" s="2"/>
      <c r="F46" s="2"/>
      <c r="G46" s="2"/>
      <c r="H46" s="2"/>
      <c r="I46" s="2"/>
      <c r="J46" s="2"/>
      <c r="K46" s="2"/>
      <c r="L46" s="2"/>
      <c r="M46" s="2"/>
      <c r="N46" s="2"/>
      <c r="O46" s="2"/>
      <c r="P46" s="2"/>
      <c r="Q46" s="2"/>
      <c r="R46" s="2"/>
      <c r="S46" s="2"/>
      <c r="T46" s="2" t="str">
        <f>'Chart of Accounts'!I40</f>
        <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ht="15.75" customHeight="1">
      <c r="A47" s="2"/>
      <c r="B47" s="2"/>
      <c r="C47" s="2"/>
      <c r="D47" s="2"/>
      <c r="E47" s="2"/>
      <c r="F47" s="2"/>
      <c r="G47" s="2"/>
      <c r="H47" s="2"/>
      <c r="I47" s="2"/>
      <c r="J47" s="2"/>
      <c r="K47" s="2"/>
      <c r="L47" s="2"/>
      <c r="M47" s="2"/>
      <c r="N47" s="2"/>
      <c r="O47" s="2"/>
      <c r="P47" s="2"/>
      <c r="Q47" s="2"/>
      <c r="R47" s="2"/>
      <c r="S47" s="2"/>
      <c r="T47" s="2" t="str">
        <f>'Chart of Accounts'!I41</f>
        <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ht="15.75" customHeight="1">
      <c r="A48" s="2"/>
      <c r="B48" s="2"/>
      <c r="C48" s="2"/>
      <c r="D48" s="2"/>
      <c r="E48" s="2"/>
      <c r="F48" s="2"/>
      <c r="G48" s="2"/>
      <c r="H48" s="2"/>
      <c r="I48" s="2"/>
      <c r="J48" s="2"/>
      <c r="K48" s="2"/>
      <c r="L48" s="2"/>
      <c r="M48" s="2"/>
      <c r="N48" s="2"/>
      <c r="O48" s="2"/>
      <c r="P48" s="2"/>
      <c r="Q48" s="2"/>
      <c r="R48" s="2"/>
      <c r="S48" s="2"/>
      <c r="T48" s="2" t="str">
        <f>'Chart of Accounts'!I42</f>
        <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2"/>
      <c r="B49" s="2"/>
      <c r="C49" s="2"/>
      <c r="D49" s="2"/>
      <c r="E49" s="2"/>
      <c r="F49" s="2"/>
      <c r="G49" s="2"/>
      <c r="H49" s="2"/>
      <c r="I49" s="2"/>
      <c r="J49" s="2"/>
      <c r="K49" s="2"/>
      <c r="L49" s="2"/>
      <c r="M49" s="2"/>
      <c r="N49" s="2"/>
      <c r="O49" s="2"/>
      <c r="P49" s="2"/>
      <c r="Q49" s="2"/>
      <c r="R49" s="2"/>
      <c r="S49" s="2"/>
      <c r="T49" s="2" t="str">
        <f>'Chart of Accounts'!I43</f>
        <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ht="15.75" customHeight="1">
      <c r="A50" s="2"/>
      <c r="B50" s="2"/>
      <c r="C50" s="2"/>
      <c r="D50" s="2"/>
      <c r="E50" s="2"/>
      <c r="F50" s="2"/>
      <c r="G50" s="2"/>
      <c r="H50" s="2"/>
      <c r="I50" s="2"/>
      <c r="J50" s="2"/>
      <c r="K50" s="2"/>
      <c r="L50" s="2"/>
      <c r="M50" s="2"/>
      <c r="N50" s="2"/>
      <c r="O50" s="2"/>
      <c r="P50" s="2"/>
      <c r="Q50" s="2"/>
      <c r="R50" s="2"/>
      <c r="S50" s="2"/>
      <c r="T50" s="2" t="str">
        <f>'Chart of Accounts'!I44</f>
        <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15.75" customHeight="1">
      <c r="A51" s="2"/>
      <c r="B51" s="2"/>
      <c r="C51" s="2"/>
      <c r="D51" s="2"/>
      <c r="E51" s="2"/>
      <c r="F51" s="2"/>
      <c r="G51" s="2"/>
      <c r="H51" s="2"/>
      <c r="I51" s="2"/>
      <c r="J51" s="2"/>
      <c r="K51" s="2"/>
      <c r="L51" s="2"/>
      <c r="M51" s="2"/>
      <c r="N51" s="2"/>
      <c r="O51" s="2"/>
      <c r="P51" s="2"/>
      <c r="Q51" s="2"/>
      <c r="R51" s="2"/>
      <c r="S51" s="2"/>
      <c r="T51" s="2" t="str">
        <f>'Chart of Accounts'!I45</f>
        <v/>
      </c>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15.75" customHeight="1">
      <c r="A52" s="2"/>
      <c r="B52" s="2"/>
      <c r="C52" s="2"/>
      <c r="D52" s="2"/>
      <c r="E52" s="2"/>
      <c r="F52" s="2"/>
      <c r="G52" s="2"/>
      <c r="H52" s="2"/>
      <c r="I52" s="2"/>
      <c r="J52" s="2"/>
      <c r="K52" s="2"/>
      <c r="L52" s="2"/>
      <c r="M52" s="2"/>
      <c r="N52" s="2"/>
      <c r="O52" s="2"/>
      <c r="P52" s="2"/>
      <c r="Q52" s="2"/>
      <c r="R52" s="2"/>
      <c r="S52" s="2"/>
      <c r="T52" s="2" t="str">
        <f>'Chart of Accounts'!I46</f>
        <v/>
      </c>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15.75" customHeight="1">
      <c r="A53" s="2"/>
      <c r="B53" s="2"/>
      <c r="C53" s="2"/>
      <c r="D53" s="2"/>
      <c r="E53" s="2"/>
      <c r="F53" s="2"/>
      <c r="G53" s="2"/>
      <c r="H53" s="2"/>
      <c r="I53" s="2"/>
      <c r="J53" s="2"/>
      <c r="K53" s="2"/>
      <c r="L53" s="2"/>
      <c r="M53" s="2"/>
      <c r="N53" s="2"/>
      <c r="O53" s="2"/>
      <c r="P53" s="2"/>
      <c r="Q53" s="2"/>
      <c r="R53" s="2"/>
      <c r="S53" s="2"/>
      <c r="T53" s="2" t="str">
        <f>'Chart of Accounts'!I47</f>
        <v/>
      </c>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15.75" customHeight="1">
      <c r="A54" s="2"/>
      <c r="B54" s="2"/>
      <c r="C54" s="2"/>
      <c r="D54" s="2"/>
      <c r="E54" s="2"/>
      <c r="F54" s="2"/>
      <c r="G54" s="2"/>
      <c r="H54" s="2"/>
      <c r="I54" s="2"/>
      <c r="J54" s="2"/>
      <c r="K54" s="2"/>
      <c r="L54" s="2"/>
      <c r="M54" s="2"/>
      <c r="N54" s="2"/>
      <c r="O54" s="2"/>
      <c r="P54" s="2"/>
      <c r="Q54" s="2"/>
      <c r="R54" s="2"/>
      <c r="S54" s="2"/>
      <c r="T54" s="2" t="str">
        <f>'Chart of Accounts'!I48</f>
        <v/>
      </c>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ht="15.75" customHeight="1">
      <c r="A55" s="2"/>
      <c r="B55" s="2"/>
      <c r="C55" s="2"/>
      <c r="D55" s="2"/>
      <c r="E55" s="2"/>
      <c r="F55" s="2"/>
      <c r="G55" s="2"/>
      <c r="H55" s="2"/>
      <c r="I55" s="2"/>
      <c r="J55" s="2"/>
      <c r="K55" s="2"/>
      <c r="L55" s="2"/>
      <c r="M55" s="2"/>
      <c r="N55" s="2"/>
      <c r="O55" s="2"/>
      <c r="P55" s="2"/>
      <c r="Q55" s="2"/>
      <c r="R55" s="2"/>
      <c r="S55" s="2"/>
      <c r="T55" s="2" t="str">
        <f>'Chart of Accounts'!I49</f>
        <v/>
      </c>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ht="15.75" customHeight="1">
      <c r="A56" s="2"/>
      <c r="B56" s="2"/>
      <c r="C56" s="2"/>
      <c r="D56" s="2"/>
      <c r="E56" s="2"/>
      <c r="F56" s="2"/>
      <c r="G56" s="2"/>
      <c r="H56" s="2"/>
      <c r="I56" s="2"/>
      <c r="J56" s="2"/>
      <c r="K56" s="2"/>
      <c r="L56" s="2"/>
      <c r="M56" s="2"/>
      <c r="N56" s="2"/>
      <c r="O56" s="2"/>
      <c r="P56" s="2"/>
      <c r="Q56" s="2"/>
      <c r="R56" s="2"/>
      <c r="S56" s="2"/>
      <c r="T56" s="2" t="str">
        <f>'Chart of Accounts'!I50</f>
        <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2"/>
      <c r="B57" s="2"/>
      <c r="C57" s="2"/>
      <c r="D57" s="2"/>
      <c r="E57" s="2"/>
      <c r="F57" s="2"/>
      <c r="G57" s="2"/>
      <c r="H57" s="2"/>
      <c r="I57" s="2"/>
      <c r="J57" s="2"/>
      <c r="K57" s="2"/>
      <c r="L57" s="2"/>
      <c r="M57" s="2"/>
      <c r="N57" s="2"/>
      <c r="O57" s="2"/>
      <c r="P57" s="2"/>
      <c r="Q57" s="2"/>
      <c r="R57" s="2"/>
      <c r="S57" s="2"/>
      <c r="T57" s="2" t="str">
        <f>'Chart of Accounts'!I52</f>
        <v/>
      </c>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27:A29">
      <formula1>$U$10:$U$43</formula1>
    </dataValidation>
    <dataValidation type="decimal" operator="greaterThanOrEqual" allowBlank="1" showErrorMessage="1" sqref="C9:N16 C20:N29">
      <formula1>0.0</formula1>
    </dataValidation>
  </dataValidations>
  <printOptions/>
  <pageMargins bottom="1.0" footer="0.0" header="0.0" left="0.75" right="0.75" top="1.0"/>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0"/>
    <col customWidth="1" min="16" max="17" width="9.14"/>
    <col customWidth="1" hidden="1" min="18" max="19" width="9.14"/>
    <col customWidth="1" hidden="1" min="20" max="20" width="19.14"/>
    <col customWidth="1" hidden="1" min="21" max="21" width="6.86"/>
    <col customWidth="1" hidden="1" min="22" max="26" width="9.14"/>
    <col customWidth="1" hidden="1" min="27" max="27" width="13.86"/>
    <col customWidth="1" hidden="1" min="28" max="28" width="15.71"/>
    <col customWidth="1" hidden="1" min="29" max="29" width="17.29"/>
    <col customWidth="1" hidden="1" min="30" max="30" width="13.14"/>
    <col customWidth="1" hidden="1" min="31" max="31" width="5.57"/>
    <col customWidth="1" hidden="1" min="32" max="32" width="13.71"/>
    <col customWidth="1" hidden="1" min="33" max="33" width="19.86"/>
    <col customWidth="1" hidden="1" min="34" max="34" width="22.0"/>
    <col customWidth="1" hidden="1" min="35" max="35" width="11.86"/>
    <col customWidth="1" hidden="1" min="36" max="38" width="12.29"/>
    <col customWidth="1" hidden="1" min="39" max="39" width="12.14"/>
    <col customWidth="1" hidden="1" min="40" max="40" width="12.29"/>
    <col customWidth="1" hidden="1" min="41" max="41" width="12.14"/>
    <col customWidth="1" hidden="1" min="42" max="43" width="12.29"/>
    <col customWidth="1" hidden="1" min="44" max="44" width="13.14"/>
    <col customWidth="1" hidden="1" min="45" max="45" width="12.57"/>
    <col customWidth="1" hidden="1" min="46" max="46" width="13.14"/>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SC!G3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2"/>
      <c r="Q7" s="2"/>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127" t="s">
        <v>245</v>
      </c>
      <c r="B8" s="98"/>
      <c r="C8" s="94"/>
      <c r="D8" s="95"/>
      <c r="E8" s="95"/>
      <c r="F8" s="95"/>
      <c r="G8" s="95"/>
      <c r="H8" s="95"/>
      <c r="I8" s="95"/>
      <c r="J8" s="95"/>
      <c r="K8" s="95"/>
      <c r="L8" s="95"/>
      <c r="M8" s="95"/>
      <c r="N8" s="95"/>
      <c r="O8" s="95"/>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99">
        <v>7004.0</v>
      </c>
      <c r="B9" s="130" t="str">
        <f>IF(ISTEXT("Admin-"&amp;VLOOKUP(A9,'Chart of Accounts'!$B$5:$C$50,2,FALSE)),"Admin-"&amp;VLOOKUP(A9,'Chart of Accounts'!$B$5:$C$50,2,FALSE),"")</f>
        <v>Admin-Badges &amp; Pins</v>
      </c>
      <c r="C9" s="114">
        <v>0.0</v>
      </c>
      <c r="D9" s="114">
        <v>0.0</v>
      </c>
      <c r="E9" s="114">
        <v>0.0</v>
      </c>
      <c r="F9" s="114">
        <v>0.0</v>
      </c>
      <c r="G9" s="114">
        <v>0.0</v>
      </c>
      <c r="H9" s="114">
        <v>0.0</v>
      </c>
      <c r="I9" s="114">
        <v>0.0</v>
      </c>
      <c r="J9" s="114">
        <v>0.0</v>
      </c>
      <c r="K9" s="114">
        <v>0.0</v>
      </c>
      <c r="L9" s="114">
        <v>0.0</v>
      </c>
      <c r="M9" s="114">
        <v>0.0</v>
      </c>
      <c r="N9" s="114">
        <v>0.0</v>
      </c>
      <c r="O9" s="95">
        <f t="shared" ref="O9:O36" si="2">SUM(C9:N9)</f>
        <v>0</v>
      </c>
      <c r="P9" s="2"/>
      <c r="Q9" s="2"/>
      <c r="R9" s="2"/>
      <c r="S9" s="2"/>
      <c r="T9" s="106" t="s">
        <v>123</v>
      </c>
      <c r="U9" s="2"/>
      <c r="V9" s="2"/>
      <c r="W9" s="2"/>
      <c r="X9" s="2"/>
      <c r="Y9" s="2"/>
      <c r="Z9" s="2"/>
      <c r="AA9" s="2" t="s">
        <v>52</v>
      </c>
      <c r="AB9" s="2" t="str">
        <f t="shared" ref="AB9:AB36" si="3">IF(A9="","",A9&amp;"-000000")</f>
        <v>7004-000000</v>
      </c>
      <c r="AC9" s="2">
        <v>900.0</v>
      </c>
      <c r="AD9" s="2" t="str">
        <f t="shared" ref="AD9:AD36" si="4">IF(LEN($O$1)=3,$O$1,IF(LEN($O$1)=2,0&amp;$O$1,IF(LEN($O$1)=1,0&amp;0&amp;$O$1,"ERROR")))</f>
        <v>083</v>
      </c>
      <c r="AE9" s="2"/>
      <c r="AF9" s="2"/>
      <c r="AG9" s="2">
        <v>110.0</v>
      </c>
      <c r="AH9" s="2" t="str">
        <f>Summary!$B$2</f>
        <v/>
      </c>
      <c r="AI9" s="48">
        <f t="shared" ref="AI9:AT9" si="1">IF(C9="",0,C9)</f>
        <v>0</v>
      </c>
      <c r="AJ9" s="48">
        <f t="shared" si="1"/>
        <v>0</v>
      </c>
      <c r="AK9" s="48">
        <f t="shared" si="1"/>
        <v>0</v>
      </c>
      <c r="AL9" s="48">
        <f t="shared" si="1"/>
        <v>0</v>
      </c>
      <c r="AM9" s="48">
        <f t="shared" si="1"/>
        <v>0</v>
      </c>
      <c r="AN9" s="48">
        <f t="shared" si="1"/>
        <v>0</v>
      </c>
      <c r="AO9" s="48">
        <f t="shared" si="1"/>
        <v>0</v>
      </c>
      <c r="AP9" s="48">
        <f t="shared" si="1"/>
        <v>0</v>
      </c>
      <c r="AQ9" s="48">
        <f t="shared" si="1"/>
        <v>0</v>
      </c>
      <c r="AR9" s="48">
        <f t="shared" si="1"/>
        <v>0</v>
      </c>
      <c r="AS9" s="48">
        <f t="shared" si="1"/>
        <v>0</v>
      </c>
      <c r="AT9" s="48">
        <f t="shared" si="1"/>
        <v>0</v>
      </c>
    </row>
    <row r="10">
      <c r="A10" s="99">
        <v>7008.0</v>
      </c>
      <c r="B10" s="130" t="str">
        <f>IF(ISTEXT("Admin-"&amp;VLOOKUP(A10,'Chart of Accounts'!$B$5:$C$50,2,FALSE)),"Admin-"&amp;VLOOKUP(A10,'Chart of Accounts'!$B$5:$C$50,2,FALSE),"")</f>
        <v>Admin-Promotional Materials</v>
      </c>
      <c r="C10" s="114">
        <v>0.0</v>
      </c>
      <c r="D10" s="114">
        <v>0.0</v>
      </c>
      <c r="E10" s="114">
        <v>0.0</v>
      </c>
      <c r="F10" s="114">
        <v>0.0</v>
      </c>
      <c r="G10" s="114">
        <v>0.0</v>
      </c>
      <c r="H10" s="114">
        <v>0.0</v>
      </c>
      <c r="I10" s="114">
        <v>0.0</v>
      </c>
      <c r="J10" s="114">
        <v>0.0</v>
      </c>
      <c r="K10" s="114">
        <v>0.0</v>
      </c>
      <c r="L10" s="114">
        <v>0.0</v>
      </c>
      <c r="M10" s="114">
        <v>0.0</v>
      </c>
      <c r="N10" s="114">
        <v>0.0</v>
      </c>
      <c r="O10" s="95">
        <f t="shared" si="2"/>
        <v>0</v>
      </c>
      <c r="P10" s="2"/>
      <c r="Q10" s="2"/>
      <c r="R10" s="2"/>
      <c r="S10" s="2"/>
      <c r="T10" s="2" t="s">
        <v>128</v>
      </c>
      <c r="U10" s="2">
        <v>7004.0</v>
      </c>
      <c r="V10" s="2"/>
      <c r="W10" s="2"/>
      <c r="X10" s="2"/>
      <c r="Y10" s="2"/>
      <c r="Z10" s="2"/>
      <c r="AA10" s="2" t="s">
        <v>52</v>
      </c>
      <c r="AB10" s="2" t="str">
        <f t="shared" si="3"/>
        <v>7008-000000</v>
      </c>
      <c r="AC10" s="2">
        <v>900.0</v>
      </c>
      <c r="AD10" s="2" t="str">
        <f t="shared" si="4"/>
        <v>083</v>
      </c>
      <c r="AE10" s="2"/>
      <c r="AF10" s="2"/>
      <c r="AG10" s="2">
        <v>110.0</v>
      </c>
      <c r="AH10" s="2" t="str">
        <f>Summary!$B$2</f>
        <v/>
      </c>
      <c r="AI10" s="48">
        <f t="shared" ref="AI10:AT10" si="5">IF(C10="",0,C10)</f>
        <v>0</v>
      </c>
      <c r="AJ10" s="48">
        <f t="shared" si="5"/>
        <v>0</v>
      </c>
      <c r="AK10" s="48">
        <f t="shared" si="5"/>
        <v>0</v>
      </c>
      <c r="AL10" s="48">
        <f t="shared" si="5"/>
        <v>0</v>
      </c>
      <c r="AM10" s="48">
        <f t="shared" si="5"/>
        <v>0</v>
      </c>
      <c r="AN10" s="48">
        <f t="shared" si="5"/>
        <v>0</v>
      </c>
      <c r="AO10" s="48">
        <f t="shared" si="5"/>
        <v>0</v>
      </c>
      <c r="AP10" s="48">
        <f t="shared" si="5"/>
        <v>0</v>
      </c>
      <c r="AQ10" s="48">
        <f t="shared" si="5"/>
        <v>0</v>
      </c>
      <c r="AR10" s="48">
        <f t="shared" si="5"/>
        <v>0</v>
      </c>
      <c r="AS10" s="48">
        <f t="shared" si="5"/>
        <v>0</v>
      </c>
      <c r="AT10" s="48">
        <f t="shared" si="5"/>
        <v>0</v>
      </c>
    </row>
    <row r="11" ht="19.5" customHeight="1">
      <c r="A11" s="99">
        <v>7010.0</v>
      </c>
      <c r="B11" s="130" t="str">
        <f>IF(ISTEXT("Admin-"&amp;VLOOKUP(A11,'Chart of Accounts'!$B$5:$C$50,2,FALSE)),"Admin-"&amp;VLOOKUP(A11,'Chart of Accounts'!$B$5:$C$50,2,FALSE),"")</f>
        <v>Admin-Awards Expense (Trophies, Plaques, Ribbons &amp; Certificates)</v>
      </c>
      <c r="C11" s="114">
        <v>0.0</v>
      </c>
      <c r="D11" s="114">
        <v>0.0</v>
      </c>
      <c r="E11" s="114">
        <v>0.0</v>
      </c>
      <c r="F11" s="114">
        <v>0.0</v>
      </c>
      <c r="G11" s="114">
        <v>0.0</v>
      </c>
      <c r="H11" s="114">
        <v>0.0</v>
      </c>
      <c r="I11" s="114">
        <v>0.0</v>
      </c>
      <c r="J11" s="114">
        <v>0.0</v>
      </c>
      <c r="K11" s="114">
        <v>0.0</v>
      </c>
      <c r="L11" s="114">
        <v>0.0</v>
      </c>
      <c r="M11" s="114">
        <v>0.0</v>
      </c>
      <c r="N11" s="114">
        <v>0.0</v>
      </c>
      <c r="O11" s="95">
        <f t="shared" si="2"/>
        <v>0</v>
      </c>
      <c r="P11" s="2"/>
      <c r="Q11" s="2"/>
      <c r="R11" s="2"/>
      <c r="S11" s="2"/>
      <c r="T11" s="2" t="s">
        <v>133</v>
      </c>
      <c r="U11" s="2">
        <v>7006.0</v>
      </c>
      <c r="V11" s="2"/>
      <c r="W11" s="2"/>
      <c r="X11" s="2"/>
      <c r="Y11" s="2"/>
      <c r="Z11" s="2"/>
      <c r="AA11" s="2" t="s">
        <v>52</v>
      </c>
      <c r="AB11" s="2" t="str">
        <f t="shared" si="3"/>
        <v>7010-000000</v>
      </c>
      <c r="AC11" s="2">
        <v>900.0</v>
      </c>
      <c r="AD11" s="2" t="str">
        <f t="shared" si="4"/>
        <v>083</v>
      </c>
      <c r="AE11" s="2"/>
      <c r="AF11" s="2"/>
      <c r="AG11" s="2">
        <v>110.0</v>
      </c>
      <c r="AH11" s="2" t="str">
        <f>Summary!$B$2</f>
        <v/>
      </c>
      <c r="AI11" s="48">
        <f t="shared" ref="AI11:AT11" si="6">IF(C11="",0,C11)</f>
        <v>0</v>
      </c>
      <c r="AJ11" s="48">
        <f t="shared" si="6"/>
        <v>0</v>
      </c>
      <c r="AK11" s="48">
        <f t="shared" si="6"/>
        <v>0</v>
      </c>
      <c r="AL11" s="48">
        <f t="shared" si="6"/>
        <v>0</v>
      </c>
      <c r="AM11" s="48">
        <f t="shared" si="6"/>
        <v>0</v>
      </c>
      <c r="AN11" s="48">
        <f t="shared" si="6"/>
        <v>0</v>
      </c>
      <c r="AO11" s="48">
        <f t="shared" si="6"/>
        <v>0</v>
      </c>
      <c r="AP11" s="48">
        <f t="shared" si="6"/>
        <v>0</v>
      </c>
      <c r="AQ11" s="48">
        <f t="shared" si="6"/>
        <v>0</v>
      </c>
      <c r="AR11" s="48">
        <f t="shared" si="6"/>
        <v>0</v>
      </c>
      <c r="AS11" s="48">
        <f t="shared" si="6"/>
        <v>0</v>
      </c>
      <c r="AT11" s="48">
        <f t="shared" si="6"/>
        <v>0</v>
      </c>
    </row>
    <row r="12" ht="19.5" customHeight="1">
      <c r="A12" s="99">
        <v>7012.0</v>
      </c>
      <c r="B12" s="130" t="str">
        <f>IF(ISTEXT("Admin-"&amp;VLOOKUP(A12,'Chart of Accounts'!$B$5:$C$50,2,FALSE)),"Admin-"&amp;VLOOKUP(A12,'Chart of Accounts'!$B$5:$C$50,2,FALSE),"")</f>
        <v>Admin-Supplies &amp; Stationery Expense</v>
      </c>
      <c r="C12" s="114">
        <v>30.0</v>
      </c>
      <c r="D12" s="114">
        <v>30.0</v>
      </c>
      <c r="E12" s="114">
        <v>30.0</v>
      </c>
      <c r="F12" s="114">
        <v>30.0</v>
      </c>
      <c r="G12" s="114">
        <v>30.0</v>
      </c>
      <c r="H12" s="114">
        <v>30.0</v>
      </c>
      <c r="I12" s="114">
        <v>30.0</v>
      </c>
      <c r="J12" s="114">
        <v>30.0</v>
      </c>
      <c r="K12" s="114">
        <v>30.0</v>
      </c>
      <c r="L12" s="114">
        <v>30.0</v>
      </c>
      <c r="M12" s="114">
        <v>30.0</v>
      </c>
      <c r="N12" s="114">
        <v>30.0</v>
      </c>
      <c r="O12" s="95">
        <f t="shared" si="2"/>
        <v>360</v>
      </c>
      <c r="P12" s="2"/>
      <c r="Q12" s="2"/>
      <c r="R12" s="2"/>
      <c r="S12" s="2"/>
      <c r="T12" s="2" t="s">
        <v>138</v>
      </c>
      <c r="U12" s="2">
        <v>7008.0</v>
      </c>
      <c r="V12" s="2"/>
      <c r="W12" s="2"/>
      <c r="X12" s="2"/>
      <c r="Y12" s="2"/>
      <c r="Z12" s="2"/>
      <c r="AA12" s="2" t="s">
        <v>52</v>
      </c>
      <c r="AB12" s="2" t="str">
        <f t="shared" si="3"/>
        <v>7012-000000</v>
      </c>
      <c r="AC12" s="2">
        <v>900.0</v>
      </c>
      <c r="AD12" s="2" t="str">
        <f t="shared" si="4"/>
        <v>083</v>
      </c>
      <c r="AE12" s="2"/>
      <c r="AF12" s="2"/>
      <c r="AG12" s="2">
        <v>110.0</v>
      </c>
      <c r="AH12" s="2" t="str">
        <f>Summary!$B$2</f>
        <v/>
      </c>
      <c r="AI12" s="48">
        <f t="shared" ref="AI12:AT12" si="7">IF(C12="",0,C12)</f>
        <v>30</v>
      </c>
      <c r="AJ12" s="48">
        <f t="shared" si="7"/>
        <v>30</v>
      </c>
      <c r="AK12" s="48">
        <f t="shared" si="7"/>
        <v>30</v>
      </c>
      <c r="AL12" s="48">
        <f t="shared" si="7"/>
        <v>30</v>
      </c>
      <c r="AM12" s="48">
        <f t="shared" si="7"/>
        <v>30</v>
      </c>
      <c r="AN12" s="48">
        <f t="shared" si="7"/>
        <v>30</v>
      </c>
      <c r="AO12" s="48">
        <f t="shared" si="7"/>
        <v>30</v>
      </c>
      <c r="AP12" s="48">
        <f t="shared" si="7"/>
        <v>30</v>
      </c>
      <c r="AQ12" s="48">
        <f t="shared" si="7"/>
        <v>30</v>
      </c>
      <c r="AR12" s="48">
        <f t="shared" si="7"/>
        <v>30</v>
      </c>
      <c r="AS12" s="48">
        <f t="shared" si="7"/>
        <v>30</v>
      </c>
      <c r="AT12" s="48">
        <f t="shared" si="7"/>
        <v>30</v>
      </c>
    </row>
    <row r="13" ht="19.5" customHeight="1">
      <c r="A13" s="99">
        <v>7014.0</v>
      </c>
      <c r="B13" s="130" t="str">
        <f>IF(ISTEXT("Admin-"&amp;VLOOKUP(A13,'Chart of Accounts'!$B$5:$C$50,2,FALSE)),"Admin-"&amp;VLOOKUP(A13,'Chart of Accounts'!$B$5:$C$50,2,FALSE),"")</f>
        <v>Admin-Room Rental Event Expense</v>
      </c>
      <c r="C13" s="114">
        <v>0.0</v>
      </c>
      <c r="D13" s="114">
        <v>0.0</v>
      </c>
      <c r="E13" s="114">
        <v>0.0</v>
      </c>
      <c r="F13" s="114">
        <v>0.0</v>
      </c>
      <c r="G13" s="114">
        <v>35.0</v>
      </c>
      <c r="H13" s="114">
        <v>0.0</v>
      </c>
      <c r="I13" s="114">
        <v>35.0</v>
      </c>
      <c r="J13" s="114">
        <v>35.0</v>
      </c>
      <c r="K13" s="114">
        <v>35.0</v>
      </c>
      <c r="L13" s="114">
        <v>35.0</v>
      </c>
      <c r="M13" s="114">
        <v>35.0</v>
      </c>
      <c r="N13" s="114">
        <v>0.0</v>
      </c>
      <c r="O13" s="95">
        <f t="shared" si="2"/>
        <v>210</v>
      </c>
      <c r="P13" s="2"/>
      <c r="Q13" s="2"/>
      <c r="R13" s="2"/>
      <c r="S13" s="2"/>
      <c r="T13" s="2" t="s">
        <v>146</v>
      </c>
      <c r="U13" s="2">
        <v>7010.0</v>
      </c>
      <c r="V13" s="2"/>
      <c r="W13" s="2"/>
      <c r="X13" s="2"/>
      <c r="Y13" s="2"/>
      <c r="Z13" s="2"/>
      <c r="AA13" s="2" t="s">
        <v>52</v>
      </c>
      <c r="AB13" s="2" t="str">
        <f t="shared" si="3"/>
        <v>7014-000000</v>
      </c>
      <c r="AC13" s="2">
        <v>900.0</v>
      </c>
      <c r="AD13" s="2" t="str">
        <f t="shared" si="4"/>
        <v>083</v>
      </c>
      <c r="AE13" s="2"/>
      <c r="AF13" s="2"/>
      <c r="AG13" s="2">
        <v>110.0</v>
      </c>
      <c r="AH13" s="2" t="str">
        <f>Summary!$B$2</f>
        <v/>
      </c>
      <c r="AI13" s="48">
        <f t="shared" ref="AI13:AT13" si="8">IF(C13="",0,C13)</f>
        <v>0</v>
      </c>
      <c r="AJ13" s="48">
        <f t="shared" si="8"/>
        <v>0</v>
      </c>
      <c r="AK13" s="48">
        <f t="shared" si="8"/>
        <v>0</v>
      </c>
      <c r="AL13" s="48">
        <f t="shared" si="8"/>
        <v>0</v>
      </c>
      <c r="AM13" s="48">
        <f t="shared" si="8"/>
        <v>35</v>
      </c>
      <c r="AN13" s="48">
        <f t="shared" si="8"/>
        <v>0</v>
      </c>
      <c r="AO13" s="48">
        <f t="shared" si="8"/>
        <v>35</v>
      </c>
      <c r="AP13" s="48">
        <f t="shared" si="8"/>
        <v>35</v>
      </c>
      <c r="AQ13" s="48">
        <f t="shared" si="8"/>
        <v>35</v>
      </c>
      <c r="AR13" s="48">
        <f t="shared" si="8"/>
        <v>35</v>
      </c>
      <c r="AS13" s="48">
        <f t="shared" si="8"/>
        <v>35</v>
      </c>
      <c r="AT13" s="48">
        <f t="shared" si="8"/>
        <v>0</v>
      </c>
    </row>
    <row r="14" ht="19.5" customHeight="1">
      <c r="A14" s="99">
        <v>7020.0</v>
      </c>
      <c r="B14" s="130" t="str">
        <f>IF(ISTEXT("Admin-"&amp;VLOOKUP(A14,'Chart of Accounts'!$B$5:$C$50,2,FALSE)),"Admin-"&amp;VLOOKUP(A14,'Chart of Accounts'!$B$5:$C$50,2,FALSE),"")</f>
        <v>Admin-Printing Expense</v>
      </c>
      <c r="C14" s="114">
        <v>0.0</v>
      </c>
      <c r="D14" s="114">
        <v>0.0</v>
      </c>
      <c r="E14" s="114">
        <v>0.0</v>
      </c>
      <c r="F14" s="114">
        <v>0.0</v>
      </c>
      <c r="G14" s="114">
        <v>0.0</v>
      </c>
      <c r="H14" s="114">
        <v>0.0</v>
      </c>
      <c r="I14" s="114">
        <v>0.0</v>
      </c>
      <c r="J14" s="114">
        <v>0.0</v>
      </c>
      <c r="K14" s="114">
        <v>0.0</v>
      </c>
      <c r="L14" s="114">
        <v>0.0</v>
      </c>
      <c r="M14" s="114">
        <v>0.0</v>
      </c>
      <c r="N14" s="114">
        <v>0.0</v>
      </c>
      <c r="O14" s="95">
        <f t="shared" si="2"/>
        <v>0</v>
      </c>
      <c r="P14" s="2"/>
      <c r="Q14" s="2"/>
      <c r="R14" s="2"/>
      <c r="S14" s="2"/>
      <c r="T14" s="2" t="s">
        <v>151</v>
      </c>
      <c r="U14" s="2">
        <v>7012.0</v>
      </c>
      <c r="V14" s="2"/>
      <c r="W14" s="2"/>
      <c r="X14" s="2"/>
      <c r="Y14" s="2"/>
      <c r="Z14" s="2"/>
      <c r="AA14" s="2" t="s">
        <v>52</v>
      </c>
      <c r="AB14" s="2" t="str">
        <f t="shared" si="3"/>
        <v>7020-000000</v>
      </c>
      <c r="AC14" s="2">
        <v>900.0</v>
      </c>
      <c r="AD14" s="2" t="str">
        <f t="shared" si="4"/>
        <v>083</v>
      </c>
      <c r="AE14" s="2"/>
      <c r="AF14" s="2"/>
      <c r="AG14" s="2">
        <v>110.0</v>
      </c>
      <c r="AH14" s="2" t="str">
        <f>Summary!$B$2</f>
        <v/>
      </c>
      <c r="AI14" s="48">
        <f t="shared" ref="AI14:AT14" si="9">IF(C14="",0,C14)</f>
        <v>0</v>
      </c>
      <c r="AJ14" s="48">
        <f t="shared" si="9"/>
        <v>0</v>
      </c>
      <c r="AK14" s="48">
        <f t="shared" si="9"/>
        <v>0</v>
      </c>
      <c r="AL14" s="48">
        <f t="shared" si="9"/>
        <v>0</v>
      </c>
      <c r="AM14" s="48">
        <f t="shared" si="9"/>
        <v>0</v>
      </c>
      <c r="AN14" s="48">
        <f t="shared" si="9"/>
        <v>0</v>
      </c>
      <c r="AO14" s="48">
        <f t="shared" si="9"/>
        <v>0</v>
      </c>
      <c r="AP14" s="48">
        <f t="shared" si="9"/>
        <v>0</v>
      </c>
      <c r="AQ14" s="48">
        <f t="shared" si="9"/>
        <v>0</v>
      </c>
      <c r="AR14" s="48">
        <f t="shared" si="9"/>
        <v>0</v>
      </c>
      <c r="AS14" s="48">
        <f t="shared" si="9"/>
        <v>0</v>
      </c>
      <c r="AT14" s="48">
        <f t="shared" si="9"/>
        <v>0</v>
      </c>
    </row>
    <row r="15" ht="19.5" customHeight="1">
      <c r="A15" s="99">
        <v>7022.0</v>
      </c>
      <c r="B15" s="130" t="str">
        <f>IF(ISTEXT("Admin-"&amp;VLOOKUP(A15,'Chart of Accounts'!$B$5:$C$50,2,FALSE)),"Admin-"&amp;VLOOKUP(A15,'Chart of Accounts'!$B$5:$C$50,2,FALSE),"")</f>
        <v>Admin-Audio Visual Expense</v>
      </c>
      <c r="C15" s="114">
        <v>0.0</v>
      </c>
      <c r="D15" s="114">
        <v>0.0</v>
      </c>
      <c r="E15" s="114">
        <v>0.0</v>
      </c>
      <c r="F15" s="114">
        <v>0.0</v>
      </c>
      <c r="G15" s="114">
        <v>0.0</v>
      </c>
      <c r="H15" s="114">
        <v>0.0</v>
      </c>
      <c r="I15" s="114">
        <v>0.0</v>
      </c>
      <c r="J15" s="114">
        <v>0.0</v>
      </c>
      <c r="K15" s="114">
        <v>0.0</v>
      </c>
      <c r="L15" s="114">
        <v>0.0</v>
      </c>
      <c r="M15" s="114">
        <v>0.0</v>
      </c>
      <c r="N15" s="114">
        <v>0.0</v>
      </c>
      <c r="O15" s="95">
        <f t="shared" si="2"/>
        <v>0</v>
      </c>
      <c r="P15" s="2"/>
      <c r="Q15" s="2"/>
      <c r="R15" s="2"/>
      <c r="S15" s="2"/>
      <c r="T15" s="2" t="s">
        <v>155</v>
      </c>
      <c r="U15" s="2">
        <v>7014.0</v>
      </c>
      <c r="V15" s="2"/>
      <c r="W15" s="2"/>
      <c r="X15" s="2"/>
      <c r="Y15" s="2"/>
      <c r="Z15" s="2"/>
      <c r="AA15" s="2" t="s">
        <v>52</v>
      </c>
      <c r="AB15" s="2" t="str">
        <f t="shared" si="3"/>
        <v>7022-000000</v>
      </c>
      <c r="AC15" s="2">
        <v>900.0</v>
      </c>
      <c r="AD15" s="2" t="str">
        <f t="shared" si="4"/>
        <v>083</v>
      </c>
      <c r="AE15" s="2"/>
      <c r="AF15" s="2"/>
      <c r="AG15" s="2">
        <v>110.0</v>
      </c>
      <c r="AH15" s="2" t="str">
        <f>Summary!$B$2</f>
        <v/>
      </c>
      <c r="AI15" s="48">
        <f t="shared" ref="AI15:AT15" si="10">IF(C15="",0,C15)</f>
        <v>0</v>
      </c>
      <c r="AJ15" s="48">
        <f t="shared" si="10"/>
        <v>0</v>
      </c>
      <c r="AK15" s="48">
        <f t="shared" si="10"/>
        <v>0</v>
      </c>
      <c r="AL15" s="48">
        <f t="shared" si="10"/>
        <v>0</v>
      </c>
      <c r="AM15" s="48">
        <f t="shared" si="10"/>
        <v>0</v>
      </c>
      <c r="AN15" s="48">
        <f t="shared" si="10"/>
        <v>0</v>
      </c>
      <c r="AO15" s="48">
        <f t="shared" si="10"/>
        <v>0</v>
      </c>
      <c r="AP15" s="48">
        <f t="shared" si="10"/>
        <v>0</v>
      </c>
      <c r="AQ15" s="48">
        <f t="shared" si="10"/>
        <v>0</v>
      </c>
      <c r="AR15" s="48">
        <f t="shared" si="10"/>
        <v>0</v>
      </c>
      <c r="AS15" s="48">
        <f t="shared" si="10"/>
        <v>0</v>
      </c>
      <c r="AT15" s="48">
        <f t="shared" si="10"/>
        <v>0</v>
      </c>
    </row>
    <row r="16" ht="19.5" customHeight="1">
      <c r="A16" s="99">
        <v>7026.0</v>
      </c>
      <c r="B16" s="130" t="str">
        <f>IF(ISTEXT("Admin-"&amp;VLOOKUP(A16,'Chart of Accounts'!$B$5:$C$50,2,FALSE)),"Admin-"&amp;VLOOKUP(A16,'Chart of Accounts'!$B$5:$C$50,2,FALSE),"")</f>
        <v>Admin-Website Expense</v>
      </c>
      <c r="C16" s="114">
        <v>0.0</v>
      </c>
      <c r="D16" s="114">
        <v>0.0</v>
      </c>
      <c r="E16" s="114">
        <v>0.0</v>
      </c>
      <c r="F16" s="114">
        <v>0.0</v>
      </c>
      <c r="G16" s="114">
        <v>0.0</v>
      </c>
      <c r="H16" s="114">
        <v>0.0</v>
      </c>
      <c r="I16" s="114">
        <v>0.0</v>
      </c>
      <c r="J16" s="114">
        <v>0.0</v>
      </c>
      <c r="K16" s="114">
        <v>0.0</v>
      </c>
      <c r="L16" s="114">
        <v>0.0</v>
      </c>
      <c r="M16" s="114">
        <v>0.0</v>
      </c>
      <c r="N16" s="114">
        <v>0.0</v>
      </c>
      <c r="O16" s="95">
        <f t="shared" si="2"/>
        <v>0</v>
      </c>
      <c r="P16" s="2"/>
      <c r="Q16" s="2"/>
      <c r="R16" s="2"/>
      <c r="S16" s="2"/>
      <c r="T16" s="2" t="s">
        <v>159</v>
      </c>
      <c r="U16" s="2">
        <v>7016.0</v>
      </c>
      <c r="V16" s="2"/>
      <c r="W16" s="2"/>
      <c r="X16" s="2"/>
      <c r="Y16" s="2"/>
      <c r="Z16" s="2"/>
      <c r="AA16" s="2" t="s">
        <v>52</v>
      </c>
      <c r="AB16" s="2" t="str">
        <f t="shared" si="3"/>
        <v>7026-000000</v>
      </c>
      <c r="AC16" s="2">
        <v>900.0</v>
      </c>
      <c r="AD16" s="2" t="str">
        <f t="shared" si="4"/>
        <v>083</v>
      </c>
      <c r="AE16" s="2"/>
      <c r="AF16" s="2"/>
      <c r="AG16" s="2">
        <v>110.0</v>
      </c>
      <c r="AH16" s="2" t="str">
        <f>Summary!$B$2</f>
        <v/>
      </c>
      <c r="AI16" s="48">
        <f t="shared" ref="AI16:AT16" si="11">IF(C16="",0,C16)</f>
        <v>0</v>
      </c>
      <c r="AJ16" s="48">
        <f t="shared" si="11"/>
        <v>0</v>
      </c>
      <c r="AK16" s="48">
        <f t="shared" si="11"/>
        <v>0</v>
      </c>
      <c r="AL16" s="48">
        <f t="shared" si="11"/>
        <v>0</v>
      </c>
      <c r="AM16" s="48">
        <f t="shared" si="11"/>
        <v>0</v>
      </c>
      <c r="AN16" s="48">
        <f t="shared" si="11"/>
        <v>0</v>
      </c>
      <c r="AO16" s="48">
        <f t="shared" si="11"/>
        <v>0</v>
      </c>
      <c r="AP16" s="48">
        <f t="shared" si="11"/>
        <v>0</v>
      </c>
      <c r="AQ16" s="48">
        <f t="shared" si="11"/>
        <v>0</v>
      </c>
      <c r="AR16" s="48">
        <f t="shared" si="11"/>
        <v>0</v>
      </c>
      <c r="AS16" s="48">
        <f t="shared" si="11"/>
        <v>0</v>
      </c>
      <c r="AT16" s="48">
        <f t="shared" si="11"/>
        <v>0</v>
      </c>
    </row>
    <row r="17" ht="19.5" customHeight="1">
      <c r="A17" s="99">
        <v>7030.0</v>
      </c>
      <c r="B17" s="130" t="str">
        <f>IF(ISTEXT("Admin-"&amp;VLOOKUP(A17,'Chart of Accounts'!$B$5:$C$50,2,FALSE)),"Admin-"&amp;VLOOKUP(A17,'Chart of Accounts'!$B$5:$C$50,2,FALSE),"")</f>
        <v>Admin-Photocopying Expense</v>
      </c>
      <c r="C17" s="114">
        <v>15.0</v>
      </c>
      <c r="D17" s="114">
        <v>15.0</v>
      </c>
      <c r="E17" s="114">
        <v>15.0</v>
      </c>
      <c r="F17" s="114">
        <v>15.0</v>
      </c>
      <c r="G17" s="114">
        <v>15.0</v>
      </c>
      <c r="H17" s="114">
        <v>15.0</v>
      </c>
      <c r="I17" s="114">
        <v>15.0</v>
      </c>
      <c r="J17" s="114">
        <v>15.0</v>
      </c>
      <c r="K17" s="114">
        <v>15.0</v>
      </c>
      <c r="L17" s="114">
        <v>15.0</v>
      </c>
      <c r="M17" s="114">
        <v>15.0</v>
      </c>
      <c r="N17" s="114">
        <v>15.0</v>
      </c>
      <c r="O17" s="95">
        <f t="shared" si="2"/>
        <v>180</v>
      </c>
      <c r="P17" s="2"/>
      <c r="Q17" s="2"/>
      <c r="R17" s="2"/>
      <c r="S17" s="2"/>
      <c r="T17" s="2" t="s">
        <v>163</v>
      </c>
      <c r="U17" s="2">
        <v>7018.0</v>
      </c>
      <c r="V17" s="2"/>
      <c r="W17" s="2"/>
      <c r="X17" s="2"/>
      <c r="Y17" s="2"/>
      <c r="Z17" s="2"/>
      <c r="AA17" s="2" t="s">
        <v>52</v>
      </c>
      <c r="AB17" s="2" t="str">
        <f t="shared" si="3"/>
        <v>7030-000000</v>
      </c>
      <c r="AC17" s="2">
        <v>900.0</v>
      </c>
      <c r="AD17" s="2" t="str">
        <f t="shared" si="4"/>
        <v>083</v>
      </c>
      <c r="AE17" s="2"/>
      <c r="AF17" s="2"/>
      <c r="AG17" s="2">
        <v>110.0</v>
      </c>
      <c r="AH17" s="2" t="str">
        <f>Summary!$B$2</f>
        <v/>
      </c>
      <c r="AI17" s="48">
        <f t="shared" ref="AI17:AT17" si="12">IF(C17="",0,C17)</f>
        <v>15</v>
      </c>
      <c r="AJ17" s="48">
        <f t="shared" si="12"/>
        <v>15</v>
      </c>
      <c r="AK17" s="48">
        <f t="shared" si="12"/>
        <v>15</v>
      </c>
      <c r="AL17" s="48">
        <f t="shared" si="12"/>
        <v>15</v>
      </c>
      <c r="AM17" s="48">
        <f t="shared" si="12"/>
        <v>15</v>
      </c>
      <c r="AN17" s="48">
        <f t="shared" si="12"/>
        <v>15</v>
      </c>
      <c r="AO17" s="48">
        <f t="shared" si="12"/>
        <v>15</v>
      </c>
      <c r="AP17" s="48">
        <f t="shared" si="12"/>
        <v>15</v>
      </c>
      <c r="AQ17" s="48">
        <f t="shared" si="12"/>
        <v>15</v>
      </c>
      <c r="AR17" s="48">
        <f t="shared" si="12"/>
        <v>15</v>
      </c>
      <c r="AS17" s="48">
        <f t="shared" si="12"/>
        <v>15</v>
      </c>
      <c r="AT17" s="48">
        <f t="shared" si="12"/>
        <v>15</v>
      </c>
    </row>
    <row r="18" ht="19.5" customHeight="1">
      <c r="A18" s="99">
        <v>7032.0</v>
      </c>
      <c r="B18" s="130" t="str">
        <f>IF(ISTEXT("Admin-"&amp;VLOOKUP(A18,'Chart of Accounts'!$B$5:$C$50,2,FALSE)),"Admin-"&amp;VLOOKUP(A18,'Chart of Accounts'!$B$5:$C$50,2,FALSE),"")</f>
        <v>Admin-Telephone Expense</v>
      </c>
      <c r="C18" s="114">
        <v>0.0</v>
      </c>
      <c r="D18" s="114">
        <v>0.0</v>
      </c>
      <c r="E18" s="114">
        <v>0.0</v>
      </c>
      <c r="F18" s="114">
        <v>0.0</v>
      </c>
      <c r="G18" s="114">
        <v>0.0</v>
      </c>
      <c r="H18" s="114">
        <v>0.0</v>
      </c>
      <c r="I18" s="114">
        <v>0.0</v>
      </c>
      <c r="J18" s="114">
        <v>0.0</v>
      </c>
      <c r="K18" s="114">
        <v>0.0</v>
      </c>
      <c r="L18" s="114">
        <v>0.0</v>
      </c>
      <c r="M18" s="114">
        <v>0.0</v>
      </c>
      <c r="N18" s="114">
        <v>0.0</v>
      </c>
      <c r="O18" s="95">
        <f t="shared" si="2"/>
        <v>0</v>
      </c>
      <c r="P18" s="2"/>
      <c r="Q18" s="2"/>
      <c r="R18" s="2"/>
      <c r="S18" s="2"/>
      <c r="T18" s="2" t="s">
        <v>165</v>
      </c>
      <c r="U18" s="2">
        <v>7020.0</v>
      </c>
      <c r="V18" s="2"/>
      <c r="W18" s="2"/>
      <c r="X18" s="2"/>
      <c r="Y18" s="2"/>
      <c r="Z18" s="2"/>
      <c r="AA18" s="2" t="s">
        <v>52</v>
      </c>
      <c r="AB18" s="2" t="str">
        <f t="shared" si="3"/>
        <v>7032-000000</v>
      </c>
      <c r="AC18" s="2">
        <v>900.0</v>
      </c>
      <c r="AD18" s="2" t="str">
        <f t="shared" si="4"/>
        <v>083</v>
      </c>
      <c r="AE18" s="2"/>
      <c r="AF18" s="2"/>
      <c r="AG18" s="2">
        <v>110.0</v>
      </c>
      <c r="AH18" s="2" t="str">
        <f>Summary!$B$2</f>
        <v/>
      </c>
      <c r="AI18" s="48">
        <f t="shared" ref="AI18:AT18" si="13">IF(C18="",0,C18)</f>
        <v>0</v>
      </c>
      <c r="AJ18" s="48">
        <f t="shared" si="13"/>
        <v>0</v>
      </c>
      <c r="AK18" s="48">
        <f t="shared" si="13"/>
        <v>0</v>
      </c>
      <c r="AL18" s="48">
        <f t="shared" si="13"/>
        <v>0</v>
      </c>
      <c r="AM18" s="48">
        <f t="shared" si="13"/>
        <v>0</v>
      </c>
      <c r="AN18" s="48">
        <f t="shared" si="13"/>
        <v>0</v>
      </c>
      <c r="AO18" s="48">
        <f t="shared" si="13"/>
        <v>0</v>
      </c>
      <c r="AP18" s="48">
        <f t="shared" si="13"/>
        <v>0</v>
      </c>
      <c r="AQ18" s="48">
        <f t="shared" si="13"/>
        <v>0</v>
      </c>
      <c r="AR18" s="48">
        <f t="shared" si="13"/>
        <v>0</v>
      </c>
      <c r="AS18" s="48">
        <f t="shared" si="13"/>
        <v>0</v>
      </c>
      <c r="AT18" s="48">
        <f t="shared" si="13"/>
        <v>0</v>
      </c>
    </row>
    <row r="19" ht="19.5" customHeight="1">
      <c r="A19" s="99">
        <v>7034.0</v>
      </c>
      <c r="B19" s="130" t="str">
        <f>IF(ISTEXT("Admin-"&amp;VLOOKUP(A19,'Chart of Accounts'!$B$5:$C$50,2,FALSE)),"Admin-"&amp;VLOOKUP(A19,'Chart of Accounts'!$B$5:$C$50,2,FALSE),"")</f>
        <v>Admin-Conference Calls &amp; Webinars Expense</v>
      </c>
      <c r="C19" s="114">
        <v>0.0</v>
      </c>
      <c r="D19" s="114">
        <v>0.0</v>
      </c>
      <c r="E19" s="114">
        <v>0.0</v>
      </c>
      <c r="F19" s="114">
        <v>0.0</v>
      </c>
      <c r="G19" s="114">
        <v>0.0</v>
      </c>
      <c r="H19" s="114">
        <v>0.0</v>
      </c>
      <c r="I19" s="114">
        <v>0.0</v>
      </c>
      <c r="J19" s="114">
        <v>0.0</v>
      </c>
      <c r="K19" s="114">
        <v>0.0</v>
      </c>
      <c r="L19" s="114">
        <v>0.0</v>
      </c>
      <c r="M19" s="114">
        <v>0.0</v>
      </c>
      <c r="N19" s="114">
        <v>0.0</v>
      </c>
      <c r="O19" s="95">
        <f t="shared" si="2"/>
        <v>0</v>
      </c>
      <c r="P19" s="2"/>
      <c r="Q19" s="2"/>
      <c r="R19" s="2"/>
      <c r="S19" s="2"/>
      <c r="T19" s="2" t="s">
        <v>168</v>
      </c>
      <c r="U19" s="2">
        <v>7022.0</v>
      </c>
      <c r="V19" s="2"/>
      <c r="W19" s="2"/>
      <c r="X19" s="2"/>
      <c r="Y19" s="2"/>
      <c r="Z19" s="2"/>
      <c r="AA19" s="2" t="s">
        <v>52</v>
      </c>
      <c r="AB19" s="2" t="str">
        <f t="shared" si="3"/>
        <v>7034-000000</v>
      </c>
      <c r="AC19" s="2">
        <v>900.0</v>
      </c>
      <c r="AD19" s="2" t="str">
        <f t="shared" si="4"/>
        <v>083</v>
      </c>
      <c r="AE19" s="2"/>
      <c r="AF19" s="2"/>
      <c r="AG19" s="2">
        <v>110.0</v>
      </c>
      <c r="AH19" s="2" t="str">
        <f>Summary!$B$2</f>
        <v/>
      </c>
      <c r="AI19" s="48">
        <f t="shared" ref="AI19:AT19" si="14">IF(C19="",0,C19)</f>
        <v>0</v>
      </c>
      <c r="AJ19" s="48">
        <f t="shared" si="14"/>
        <v>0</v>
      </c>
      <c r="AK19" s="48">
        <f t="shared" si="14"/>
        <v>0</v>
      </c>
      <c r="AL19" s="48">
        <f t="shared" si="14"/>
        <v>0</v>
      </c>
      <c r="AM19" s="48">
        <f t="shared" si="14"/>
        <v>0</v>
      </c>
      <c r="AN19" s="48">
        <f t="shared" si="14"/>
        <v>0</v>
      </c>
      <c r="AO19" s="48">
        <f t="shared" si="14"/>
        <v>0</v>
      </c>
      <c r="AP19" s="48">
        <f t="shared" si="14"/>
        <v>0</v>
      </c>
      <c r="AQ19" s="48">
        <f t="shared" si="14"/>
        <v>0</v>
      </c>
      <c r="AR19" s="48">
        <f t="shared" si="14"/>
        <v>0</v>
      </c>
      <c r="AS19" s="48">
        <f t="shared" si="14"/>
        <v>0</v>
      </c>
      <c r="AT19" s="48">
        <f t="shared" si="14"/>
        <v>0</v>
      </c>
    </row>
    <row r="20" ht="19.5" customHeight="1">
      <c r="A20" s="99">
        <v>7044.0</v>
      </c>
      <c r="B20" s="130" t="str">
        <f>IF(ISTEXT("Admin-"&amp;VLOOKUP(A20,'Chart of Accounts'!$B$5:$C$50,2,FALSE)),"Admin-"&amp;VLOOKUP(A20,'Chart of Accounts'!$B$5:$C$50,2,FALSE),"")</f>
        <v>Admin-Postage &amp; Shipping Expense</v>
      </c>
      <c r="C20" s="114">
        <v>25.0</v>
      </c>
      <c r="D20" s="114">
        <v>25.0</v>
      </c>
      <c r="E20" s="114">
        <v>25.0</v>
      </c>
      <c r="F20" s="114">
        <v>25.0</v>
      </c>
      <c r="G20" s="114">
        <v>25.0</v>
      </c>
      <c r="H20" s="114">
        <v>25.0</v>
      </c>
      <c r="I20" s="114">
        <v>25.0</v>
      </c>
      <c r="J20" s="114">
        <v>25.0</v>
      </c>
      <c r="K20" s="114">
        <v>25.0</v>
      </c>
      <c r="L20" s="114">
        <v>25.0</v>
      </c>
      <c r="M20" s="114">
        <v>25.0</v>
      </c>
      <c r="N20" s="114">
        <v>25.0</v>
      </c>
      <c r="O20" s="95">
        <f t="shared" si="2"/>
        <v>300</v>
      </c>
      <c r="P20" s="2"/>
      <c r="Q20" s="2"/>
      <c r="R20" s="2"/>
      <c r="S20" s="2"/>
      <c r="T20" s="2" t="s">
        <v>171</v>
      </c>
      <c r="U20" s="2">
        <v>7024.0</v>
      </c>
      <c r="V20" s="2"/>
      <c r="W20" s="2"/>
      <c r="X20" s="2"/>
      <c r="Y20" s="2"/>
      <c r="Z20" s="2"/>
      <c r="AA20" s="2" t="s">
        <v>52</v>
      </c>
      <c r="AB20" s="2" t="str">
        <f t="shared" si="3"/>
        <v>7044-000000</v>
      </c>
      <c r="AC20" s="2">
        <v>900.0</v>
      </c>
      <c r="AD20" s="2" t="str">
        <f t="shared" si="4"/>
        <v>083</v>
      </c>
      <c r="AE20" s="2"/>
      <c r="AF20" s="2"/>
      <c r="AG20" s="2">
        <v>110.0</v>
      </c>
      <c r="AH20" s="2" t="str">
        <f>Summary!$B$2</f>
        <v/>
      </c>
      <c r="AI20" s="48">
        <f t="shared" ref="AI20:AT20" si="15">IF(C20="",0,C20)</f>
        <v>25</v>
      </c>
      <c r="AJ20" s="48">
        <f t="shared" si="15"/>
        <v>25</v>
      </c>
      <c r="AK20" s="48">
        <f t="shared" si="15"/>
        <v>25</v>
      </c>
      <c r="AL20" s="48">
        <f t="shared" si="15"/>
        <v>25</v>
      </c>
      <c r="AM20" s="48">
        <f t="shared" si="15"/>
        <v>25</v>
      </c>
      <c r="AN20" s="48">
        <f t="shared" si="15"/>
        <v>25</v>
      </c>
      <c r="AO20" s="48">
        <f t="shared" si="15"/>
        <v>25</v>
      </c>
      <c r="AP20" s="48">
        <f t="shared" si="15"/>
        <v>25</v>
      </c>
      <c r="AQ20" s="48">
        <f t="shared" si="15"/>
        <v>25</v>
      </c>
      <c r="AR20" s="48">
        <f t="shared" si="15"/>
        <v>25</v>
      </c>
      <c r="AS20" s="48">
        <f t="shared" si="15"/>
        <v>25</v>
      </c>
      <c r="AT20" s="48">
        <f t="shared" si="15"/>
        <v>25</v>
      </c>
    </row>
    <row r="21" ht="19.5" customHeight="1">
      <c r="A21" s="99">
        <v>7046.0</v>
      </c>
      <c r="B21" s="130" t="str">
        <f>IF(ISTEXT("Admin-"&amp;VLOOKUP(A21,'Chart of Accounts'!$B$5:$C$50,2,FALSE)),"Admin-"&amp;VLOOKUP(A21,'Chart of Accounts'!$B$5:$C$50,2,FALSE),"")</f>
        <v>Admin-Express Mail/Courier Expense</v>
      </c>
      <c r="C21" s="114">
        <v>0.0</v>
      </c>
      <c r="D21" s="114">
        <v>0.0</v>
      </c>
      <c r="E21" s="114">
        <v>0.0</v>
      </c>
      <c r="F21" s="114">
        <v>0.0</v>
      </c>
      <c r="G21" s="114">
        <v>0.0</v>
      </c>
      <c r="H21" s="114">
        <v>0.0</v>
      </c>
      <c r="I21" s="114">
        <v>0.0</v>
      </c>
      <c r="J21" s="114">
        <v>0.0</v>
      </c>
      <c r="K21" s="114">
        <v>0.0</v>
      </c>
      <c r="L21" s="114">
        <v>0.0</v>
      </c>
      <c r="M21" s="114">
        <v>0.0</v>
      </c>
      <c r="N21" s="114">
        <v>0.0</v>
      </c>
      <c r="O21" s="95">
        <f t="shared" si="2"/>
        <v>0</v>
      </c>
      <c r="P21" s="2"/>
      <c r="Q21" s="2"/>
      <c r="R21" s="2"/>
      <c r="S21" s="2"/>
      <c r="T21" s="2" t="s">
        <v>173</v>
      </c>
      <c r="U21" s="2">
        <v>7026.0</v>
      </c>
      <c r="V21" s="2"/>
      <c r="W21" s="2"/>
      <c r="X21" s="2"/>
      <c r="Y21" s="2"/>
      <c r="Z21" s="2"/>
      <c r="AA21" s="2" t="s">
        <v>52</v>
      </c>
      <c r="AB21" s="2" t="str">
        <f t="shared" si="3"/>
        <v>7046-000000</v>
      </c>
      <c r="AC21" s="2">
        <v>900.0</v>
      </c>
      <c r="AD21" s="2" t="str">
        <f t="shared" si="4"/>
        <v>083</v>
      </c>
      <c r="AE21" s="2"/>
      <c r="AF21" s="2"/>
      <c r="AG21" s="2">
        <v>110.0</v>
      </c>
      <c r="AH21" s="2" t="str">
        <f>Summary!$B$2</f>
        <v/>
      </c>
      <c r="AI21" s="48">
        <f t="shared" ref="AI21:AT21" si="16">IF(C21="",0,C21)</f>
        <v>0</v>
      </c>
      <c r="AJ21" s="48">
        <f t="shared" si="16"/>
        <v>0</v>
      </c>
      <c r="AK21" s="48">
        <f t="shared" si="16"/>
        <v>0</v>
      </c>
      <c r="AL21" s="48">
        <f t="shared" si="16"/>
        <v>0</v>
      </c>
      <c r="AM21" s="48">
        <f t="shared" si="16"/>
        <v>0</v>
      </c>
      <c r="AN21" s="48">
        <f t="shared" si="16"/>
        <v>0</v>
      </c>
      <c r="AO21" s="48">
        <f t="shared" si="16"/>
        <v>0</v>
      </c>
      <c r="AP21" s="48">
        <f t="shared" si="16"/>
        <v>0</v>
      </c>
      <c r="AQ21" s="48">
        <f t="shared" si="16"/>
        <v>0</v>
      </c>
      <c r="AR21" s="48">
        <f t="shared" si="16"/>
        <v>0</v>
      </c>
      <c r="AS21" s="48">
        <f t="shared" si="16"/>
        <v>0</v>
      </c>
      <c r="AT21" s="48">
        <f t="shared" si="16"/>
        <v>0</v>
      </c>
    </row>
    <row r="22" ht="19.5" customHeight="1">
      <c r="A22" s="99">
        <v>7048.0</v>
      </c>
      <c r="B22" s="130" t="str">
        <f>IF(ISTEXT("Admin-"&amp;VLOOKUP(A22,'Chart of Accounts'!$B$5:$C$50,2,FALSE)),"Admin-"&amp;VLOOKUP(A22,'Chart of Accounts'!$B$5:$C$50,2,FALSE),"")</f>
        <v>Admin-Equipment Purchase Expense (Less than $500)</v>
      </c>
      <c r="C22" s="114">
        <v>0.0</v>
      </c>
      <c r="D22" s="114">
        <v>0.0</v>
      </c>
      <c r="E22" s="114">
        <v>0.0</v>
      </c>
      <c r="F22" s="114">
        <v>0.0</v>
      </c>
      <c r="G22" s="114">
        <v>0.0</v>
      </c>
      <c r="H22" s="114">
        <v>0.0</v>
      </c>
      <c r="I22" s="114">
        <v>0.0</v>
      </c>
      <c r="J22" s="114">
        <v>0.0</v>
      </c>
      <c r="K22" s="114">
        <v>0.0</v>
      </c>
      <c r="L22" s="114">
        <v>0.0</v>
      </c>
      <c r="M22" s="114">
        <v>0.0</v>
      </c>
      <c r="N22" s="114">
        <v>0.0</v>
      </c>
      <c r="O22" s="95">
        <f t="shared" si="2"/>
        <v>0</v>
      </c>
      <c r="P22" s="2"/>
      <c r="Q22" s="2"/>
      <c r="R22" s="2"/>
      <c r="S22" s="2"/>
      <c r="T22" s="2" t="s">
        <v>175</v>
      </c>
      <c r="U22" s="2">
        <v>7028.0</v>
      </c>
      <c r="V22" s="2"/>
      <c r="W22" s="2"/>
      <c r="X22" s="2"/>
      <c r="Y22" s="2"/>
      <c r="Z22" s="2"/>
      <c r="AA22" s="2" t="s">
        <v>52</v>
      </c>
      <c r="AB22" s="2" t="str">
        <f t="shared" si="3"/>
        <v>7048-000000</v>
      </c>
      <c r="AC22" s="2">
        <v>900.0</v>
      </c>
      <c r="AD22" s="2" t="str">
        <f t="shared" si="4"/>
        <v>083</v>
      </c>
      <c r="AE22" s="2"/>
      <c r="AF22" s="2"/>
      <c r="AG22" s="2">
        <v>110.0</v>
      </c>
      <c r="AH22" s="2" t="str">
        <f>Summary!$B$2</f>
        <v/>
      </c>
      <c r="AI22" s="48">
        <f t="shared" ref="AI22:AT22" si="17">IF(C22="",0,C22)</f>
        <v>0</v>
      </c>
      <c r="AJ22" s="48">
        <f t="shared" si="17"/>
        <v>0</v>
      </c>
      <c r="AK22" s="48">
        <f t="shared" si="17"/>
        <v>0</v>
      </c>
      <c r="AL22" s="48">
        <f t="shared" si="17"/>
        <v>0</v>
      </c>
      <c r="AM22" s="48">
        <f t="shared" si="17"/>
        <v>0</v>
      </c>
      <c r="AN22" s="48">
        <f t="shared" si="17"/>
        <v>0</v>
      </c>
      <c r="AO22" s="48">
        <f t="shared" si="17"/>
        <v>0</v>
      </c>
      <c r="AP22" s="48">
        <f t="shared" si="17"/>
        <v>0</v>
      </c>
      <c r="AQ22" s="48">
        <f t="shared" si="17"/>
        <v>0</v>
      </c>
      <c r="AR22" s="48">
        <f t="shared" si="17"/>
        <v>0</v>
      </c>
      <c r="AS22" s="48">
        <f t="shared" si="17"/>
        <v>0</v>
      </c>
      <c r="AT22" s="48">
        <f t="shared" si="17"/>
        <v>0</v>
      </c>
    </row>
    <row r="23" ht="19.5" customHeight="1">
      <c r="A23" s="99">
        <v>7070.0</v>
      </c>
      <c r="B23" s="130" t="str">
        <f>IF(ISTEXT("Admin-"&amp;VLOOKUP(A23,'Chart of Accounts'!$B$5:$C$50,2,FALSE)),"Admin-"&amp;VLOOKUP(A23,'Chart of Accounts'!$B$5:$C$50,2,FALSE),"")</f>
        <v>Admin-Bank Charges &amp; Credit Card Fee Expense</v>
      </c>
      <c r="C23" s="114">
        <v>50.0</v>
      </c>
      <c r="D23" s="114">
        <v>50.0</v>
      </c>
      <c r="E23" s="114">
        <v>50.0</v>
      </c>
      <c r="F23" s="114">
        <v>50.0</v>
      </c>
      <c r="G23" s="114">
        <v>50.0</v>
      </c>
      <c r="H23" s="114">
        <v>50.0</v>
      </c>
      <c r="I23" s="114">
        <v>50.0</v>
      </c>
      <c r="J23" s="114">
        <v>75.0</v>
      </c>
      <c r="K23" s="114">
        <v>100.0</v>
      </c>
      <c r="L23" s="114">
        <v>150.0</v>
      </c>
      <c r="M23" s="114">
        <v>125.0</v>
      </c>
      <c r="N23" s="114">
        <v>100.0</v>
      </c>
      <c r="O23" s="95">
        <f t="shared" si="2"/>
        <v>900</v>
      </c>
      <c r="P23" s="2"/>
      <c r="Q23" s="2"/>
      <c r="R23" s="2"/>
      <c r="S23" s="2"/>
      <c r="T23" s="2" t="s">
        <v>177</v>
      </c>
      <c r="U23" s="2">
        <v>7030.0</v>
      </c>
      <c r="V23" s="2"/>
      <c r="W23" s="2"/>
      <c r="X23" s="2"/>
      <c r="Y23" s="2"/>
      <c r="Z23" s="2"/>
      <c r="AA23" s="2" t="s">
        <v>52</v>
      </c>
      <c r="AB23" s="2" t="str">
        <f t="shared" si="3"/>
        <v>7070-000000</v>
      </c>
      <c r="AC23" s="2">
        <v>900.0</v>
      </c>
      <c r="AD23" s="2" t="str">
        <f t="shared" si="4"/>
        <v>083</v>
      </c>
      <c r="AE23" s="2"/>
      <c r="AF23" s="2"/>
      <c r="AG23" s="2">
        <v>110.0</v>
      </c>
      <c r="AH23" s="2" t="str">
        <f>Summary!$B$2</f>
        <v/>
      </c>
      <c r="AI23" s="48">
        <f t="shared" ref="AI23:AT23" si="18">IF(C23="",0,C23)</f>
        <v>50</v>
      </c>
      <c r="AJ23" s="48">
        <f t="shared" si="18"/>
        <v>50</v>
      </c>
      <c r="AK23" s="48">
        <f t="shared" si="18"/>
        <v>50</v>
      </c>
      <c r="AL23" s="48">
        <f t="shared" si="18"/>
        <v>50</v>
      </c>
      <c r="AM23" s="48">
        <f t="shared" si="18"/>
        <v>50</v>
      </c>
      <c r="AN23" s="48">
        <f t="shared" si="18"/>
        <v>50</v>
      </c>
      <c r="AO23" s="48">
        <f t="shared" si="18"/>
        <v>50</v>
      </c>
      <c r="AP23" s="48">
        <f t="shared" si="18"/>
        <v>75</v>
      </c>
      <c r="AQ23" s="48">
        <f t="shared" si="18"/>
        <v>100</v>
      </c>
      <c r="AR23" s="48">
        <f t="shared" si="18"/>
        <v>150</v>
      </c>
      <c r="AS23" s="48">
        <f t="shared" si="18"/>
        <v>125</v>
      </c>
      <c r="AT23" s="48">
        <f t="shared" si="18"/>
        <v>100</v>
      </c>
    </row>
    <row r="24" ht="19.5" customHeight="1">
      <c r="A24" s="99">
        <v>7078.0</v>
      </c>
      <c r="B24" s="130" t="str">
        <f>IF(ISTEXT("Admin-"&amp;VLOOKUP(A24,'Chart of Accounts'!$B$5:$C$50,2,FALSE)),"Admin-"&amp;VLOOKUP(A24,'Chart of Accounts'!$B$5:$C$50,2,FALSE),"")</f>
        <v>Admin-Food Expense</v>
      </c>
      <c r="C24" s="114">
        <v>125.0</v>
      </c>
      <c r="D24" s="114">
        <v>0.0</v>
      </c>
      <c r="E24" s="114">
        <v>125.0</v>
      </c>
      <c r="F24" s="114">
        <v>0.0</v>
      </c>
      <c r="G24" s="114">
        <v>0.0</v>
      </c>
      <c r="H24" s="114">
        <v>0.0</v>
      </c>
      <c r="I24" s="114">
        <v>0.0</v>
      </c>
      <c r="J24" s="114">
        <v>125.0</v>
      </c>
      <c r="K24" s="114">
        <v>0.0</v>
      </c>
      <c r="L24" s="114">
        <v>125.0</v>
      </c>
      <c r="M24" s="114">
        <v>0.0</v>
      </c>
      <c r="N24" s="114">
        <v>0.0</v>
      </c>
      <c r="O24" s="95">
        <f t="shared" si="2"/>
        <v>500</v>
      </c>
      <c r="P24" s="2"/>
      <c r="Q24" s="2"/>
      <c r="R24" s="2"/>
      <c r="S24" s="2"/>
      <c r="T24" s="2" t="s">
        <v>179</v>
      </c>
      <c r="U24" s="2">
        <v>7032.0</v>
      </c>
      <c r="V24" s="2"/>
      <c r="W24" s="2"/>
      <c r="X24" s="2"/>
      <c r="Y24" s="2"/>
      <c r="Z24" s="2"/>
      <c r="AA24" s="2" t="s">
        <v>52</v>
      </c>
      <c r="AB24" s="2" t="str">
        <f t="shared" si="3"/>
        <v>7078-000000</v>
      </c>
      <c r="AC24" s="2">
        <v>900.0</v>
      </c>
      <c r="AD24" s="2" t="str">
        <f t="shared" si="4"/>
        <v>083</v>
      </c>
      <c r="AE24" s="2"/>
      <c r="AF24" s="2"/>
      <c r="AG24" s="2">
        <v>110.0</v>
      </c>
      <c r="AH24" s="2" t="str">
        <f>Summary!$B$2</f>
        <v/>
      </c>
      <c r="AI24" s="48">
        <f t="shared" ref="AI24:AT24" si="19">IF(C24="",0,C24)</f>
        <v>125</v>
      </c>
      <c r="AJ24" s="48">
        <f t="shared" si="19"/>
        <v>0</v>
      </c>
      <c r="AK24" s="48">
        <f t="shared" si="19"/>
        <v>125</v>
      </c>
      <c r="AL24" s="48">
        <f t="shared" si="19"/>
        <v>0</v>
      </c>
      <c r="AM24" s="48">
        <f t="shared" si="19"/>
        <v>0</v>
      </c>
      <c r="AN24" s="48">
        <f t="shared" si="19"/>
        <v>0</v>
      </c>
      <c r="AO24" s="48">
        <f t="shared" si="19"/>
        <v>0</v>
      </c>
      <c r="AP24" s="48">
        <f t="shared" si="19"/>
        <v>125</v>
      </c>
      <c r="AQ24" s="48">
        <f t="shared" si="19"/>
        <v>0</v>
      </c>
      <c r="AR24" s="48">
        <f t="shared" si="19"/>
        <v>125</v>
      </c>
      <c r="AS24" s="48">
        <f t="shared" si="19"/>
        <v>0</v>
      </c>
      <c r="AT24" s="48">
        <f t="shared" si="19"/>
        <v>0</v>
      </c>
    </row>
    <row r="25" ht="19.5" customHeight="1">
      <c r="A25" s="99">
        <v>7086.0</v>
      </c>
      <c r="B25" s="130" t="str">
        <f>IF(ISTEXT("Admin-"&amp;VLOOKUP(A25,'Chart of Accounts'!$B$5:$C$50,2,FALSE)),"Admin-"&amp;VLOOKUP(A25,'Chart of Accounts'!$B$5:$C$50,2,FALSE),"")</f>
        <v>Admin-Miscellaneous Expenses</v>
      </c>
      <c r="C25" s="114">
        <v>0.0</v>
      </c>
      <c r="D25" s="114">
        <v>0.0</v>
      </c>
      <c r="E25" s="114">
        <v>0.0</v>
      </c>
      <c r="F25" s="114">
        <v>0.0</v>
      </c>
      <c r="G25" s="114">
        <v>0.0</v>
      </c>
      <c r="H25" s="114">
        <v>0.0</v>
      </c>
      <c r="I25" s="114">
        <v>0.0</v>
      </c>
      <c r="J25" s="114">
        <v>0.0</v>
      </c>
      <c r="K25" s="114">
        <v>0.0</v>
      </c>
      <c r="L25" s="114">
        <v>0.0</v>
      </c>
      <c r="M25" s="114">
        <v>0.0</v>
      </c>
      <c r="N25" s="114">
        <v>0.0</v>
      </c>
      <c r="O25" s="95">
        <f t="shared" si="2"/>
        <v>0</v>
      </c>
      <c r="P25" s="2"/>
      <c r="Q25" s="2"/>
      <c r="R25" s="2"/>
      <c r="S25" s="2"/>
      <c r="T25" s="2" t="s">
        <v>181</v>
      </c>
      <c r="U25" s="2">
        <v>7034.0</v>
      </c>
      <c r="V25" s="2"/>
      <c r="W25" s="2"/>
      <c r="X25" s="2"/>
      <c r="Y25" s="2"/>
      <c r="Z25" s="2"/>
      <c r="AA25" s="2" t="s">
        <v>52</v>
      </c>
      <c r="AB25" s="2" t="str">
        <f t="shared" si="3"/>
        <v>7086-000000</v>
      </c>
      <c r="AC25" s="2">
        <v>900.0</v>
      </c>
      <c r="AD25" s="2" t="str">
        <f t="shared" si="4"/>
        <v>083</v>
      </c>
      <c r="AE25" s="2"/>
      <c r="AF25" s="2"/>
      <c r="AG25" s="2">
        <v>110.0</v>
      </c>
      <c r="AH25" s="2" t="str">
        <f>Summary!$B$2</f>
        <v/>
      </c>
      <c r="AI25" s="48">
        <f t="shared" ref="AI25:AT25" si="20">IF(C25="",0,C25)</f>
        <v>0</v>
      </c>
      <c r="AJ25" s="48">
        <f t="shared" si="20"/>
        <v>0</v>
      </c>
      <c r="AK25" s="48">
        <f t="shared" si="20"/>
        <v>0</v>
      </c>
      <c r="AL25" s="48">
        <f t="shared" si="20"/>
        <v>0</v>
      </c>
      <c r="AM25" s="48">
        <f t="shared" si="20"/>
        <v>0</v>
      </c>
      <c r="AN25" s="48">
        <f t="shared" si="20"/>
        <v>0</v>
      </c>
      <c r="AO25" s="48">
        <f t="shared" si="20"/>
        <v>0</v>
      </c>
      <c r="AP25" s="48">
        <f t="shared" si="20"/>
        <v>0</v>
      </c>
      <c r="AQ25" s="48">
        <f t="shared" si="20"/>
        <v>0</v>
      </c>
      <c r="AR25" s="48">
        <f t="shared" si="20"/>
        <v>0</v>
      </c>
      <c r="AS25" s="48">
        <f t="shared" si="20"/>
        <v>0</v>
      </c>
      <c r="AT25" s="48">
        <f t="shared" si="20"/>
        <v>0</v>
      </c>
    </row>
    <row r="26" ht="19.5" customHeight="1">
      <c r="A26" s="99">
        <v>7084.0</v>
      </c>
      <c r="B26" s="130" t="s">
        <v>247</v>
      </c>
      <c r="C26" s="114">
        <v>0.0</v>
      </c>
      <c r="D26" s="114">
        <v>0.0</v>
      </c>
      <c r="E26" s="114">
        <v>150.0</v>
      </c>
      <c r="F26" s="114">
        <v>0.0</v>
      </c>
      <c r="G26" s="114">
        <v>0.0</v>
      </c>
      <c r="H26" s="114">
        <v>0.0</v>
      </c>
      <c r="I26" s="114">
        <v>0.0</v>
      </c>
      <c r="J26" s="114">
        <v>0.0</v>
      </c>
      <c r="K26" s="114">
        <v>150.0</v>
      </c>
      <c r="L26" s="114">
        <v>0.0</v>
      </c>
      <c r="M26" s="114">
        <v>0.0</v>
      </c>
      <c r="N26" s="114">
        <v>0.0</v>
      </c>
      <c r="O26" s="95">
        <f t="shared" si="2"/>
        <v>300</v>
      </c>
      <c r="P26" s="2"/>
      <c r="Q26" s="2"/>
      <c r="R26" s="2"/>
      <c r="S26" s="2"/>
      <c r="T26" s="2" t="s">
        <v>183</v>
      </c>
      <c r="U26" s="2">
        <v>7036.0</v>
      </c>
      <c r="V26" s="2"/>
      <c r="W26" s="2"/>
      <c r="X26" s="2"/>
      <c r="Y26" s="2"/>
      <c r="Z26" s="2"/>
      <c r="AA26" s="2" t="s">
        <v>52</v>
      </c>
      <c r="AB26" s="2" t="str">
        <f t="shared" si="3"/>
        <v>7084-000000</v>
      </c>
      <c r="AC26" s="2">
        <v>900.0</v>
      </c>
      <c r="AD26" s="2" t="str">
        <f t="shared" si="4"/>
        <v>083</v>
      </c>
      <c r="AE26" s="2"/>
      <c r="AF26" s="2"/>
      <c r="AG26" s="2">
        <v>110.0</v>
      </c>
      <c r="AH26" s="2" t="str">
        <f>Summary!$B$2</f>
        <v/>
      </c>
      <c r="AI26" s="48">
        <f t="shared" ref="AI26:AT26" si="21">IF(C26="",0,C26)</f>
        <v>0</v>
      </c>
      <c r="AJ26" s="48">
        <f t="shared" si="21"/>
        <v>0</v>
      </c>
      <c r="AK26" s="48">
        <f t="shared" si="21"/>
        <v>150</v>
      </c>
      <c r="AL26" s="48">
        <f t="shared" si="21"/>
        <v>0</v>
      </c>
      <c r="AM26" s="48">
        <f t="shared" si="21"/>
        <v>0</v>
      </c>
      <c r="AN26" s="48">
        <f t="shared" si="21"/>
        <v>0</v>
      </c>
      <c r="AO26" s="48">
        <f t="shared" si="21"/>
        <v>0</v>
      </c>
      <c r="AP26" s="48">
        <f t="shared" si="21"/>
        <v>0</v>
      </c>
      <c r="AQ26" s="48">
        <f t="shared" si="21"/>
        <v>150</v>
      </c>
      <c r="AR26" s="48">
        <f t="shared" si="21"/>
        <v>0</v>
      </c>
      <c r="AS26" s="48">
        <f t="shared" si="21"/>
        <v>0</v>
      </c>
      <c r="AT26" s="48">
        <f t="shared" si="21"/>
        <v>0</v>
      </c>
    </row>
    <row r="27" ht="19.5" customHeight="1">
      <c r="A27" s="99">
        <v>7088.0</v>
      </c>
      <c r="B27" s="130" t="s">
        <v>248</v>
      </c>
      <c r="C27" s="114">
        <v>0.0</v>
      </c>
      <c r="D27" s="114">
        <v>0.0</v>
      </c>
      <c r="E27" s="114"/>
      <c r="F27" s="114"/>
      <c r="G27" s="114"/>
      <c r="H27" s="114"/>
      <c r="I27" s="114"/>
      <c r="J27" s="114"/>
      <c r="K27" s="114"/>
      <c r="L27" s="114"/>
      <c r="M27" s="114"/>
      <c r="N27" s="114"/>
      <c r="O27" s="95">
        <f t="shared" si="2"/>
        <v>0</v>
      </c>
      <c r="P27" s="2"/>
      <c r="Q27" s="2"/>
      <c r="R27" s="2"/>
      <c r="S27" s="2"/>
      <c r="T27" s="2" t="s">
        <v>184</v>
      </c>
      <c r="U27" s="2">
        <v>7038.0</v>
      </c>
      <c r="V27" s="2"/>
      <c r="W27" s="2"/>
      <c r="X27" s="2"/>
      <c r="Y27" s="2"/>
      <c r="Z27" s="2"/>
      <c r="AA27" s="2" t="s">
        <v>52</v>
      </c>
      <c r="AB27" s="2" t="str">
        <f t="shared" si="3"/>
        <v>7088-000000</v>
      </c>
      <c r="AC27" s="2">
        <v>900.0</v>
      </c>
      <c r="AD27" s="2" t="str">
        <f t="shared" si="4"/>
        <v>083</v>
      </c>
      <c r="AE27" s="2"/>
      <c r="AF27" s="2"/>
      <c r="AG27" s="2">
        <v>110.0</v>
      </c>
      <c r="AH27" s="2" t="str">
        <f>Summary!$B$2</f>
        <v/>
      </c>
      <c r="AI27" s="48">
        <f t="shared" ref="AI27:AT27" si="22">IF(C27="",0,C27)</f>
        <v>0</v>
      </c>
      <c r="AJ27" s="48">
        <f t="shared" si="22"/>
        <v>0</v>
      </c>
      <c r="AK27" s="2">
        <f t="shared" si="22"/>
        <v>0</v>
      </c>
      <c r="AL27" s="2">
        <f t="shared" si="22"/>
        <v>0</v>
      </c>
      <c r="AM27" s="2">
        <f t="shared" si="22"/>
        <v>0</v>
      </c>
      <c r="AN27" s="2">
        <f t="shared" si="22"/>
        <v>0</v>
      </c>
      <c r="AO27" s="2">
        <f t="shared" si="22"/>
        <v>0</v>
      </c>
      <c r="AP27" s="2">
        <f t="shared" si="22"/>
        <v>0</v>
      </c>
      <c r="AQ27" s="2">
        <f t="shared" si="22"/>
        <v>0</v>
      </c>
      <c r="AR27" s="2">
        <f t="shared" si="22"/>
        <v>0</v>
      </c>
      <c r="AS27" s="2">
        <f t="shared" si="22"/>
        <v>0</v>
      </c>
      <c r="AT27" s="2">
        <f t="shared" si="22"/>
        <v>0</v>
      </c>
    </row>
    <row r="28" ht="19.5" customHeight="1">
      <c r="A28" s="99">
        <v>7090.0</v>
      </c>
      <c r="B28" s="130" t="s">
        <v>190</v>
      </c>
      <c r="C28" s="114">
        <v>0.0</v>
      </c>
      <c r="D28" s="114">
        <v>0.0</v>
      </c>
      <c r="E28" s="114">
        <v>0.0</v>
      </c>
      <c r="F28" s="114">
        <v>0.0</v>
      </c>
      <c r="G28" s="114">
        <v>0.0</v>
      </c>
      <c r="H28" s="114">
        <v>0.0</v>
      </c>
      <c r="I28" s="114">
        <v>0.0</v>
      </c>
      <c r="J28" s="114">
        <v>0.0</v>
      </c>
      <c r="K28" s="114">
        <v>0.0</v>
      </c>
      <c r="L28" s="114">
        <v>0.0</v>
      </c>
      <c r="M28" s="114">
        <v>0.0</v>
      </c>
      <c r="N28" s="114">
        <v>0.0</v>
      </c>
      <c r="O28" s="95">
        <f t="shared" si="2"/>
        <v>0</v>
      </c>
      <c r="P28" s="2"/>
      <c r="Q28" s="2"/>
      <c r="R28" s="2"/>
      <c r="S28" s="2"/>
      <c r="T28" s="2" t="s">
        <v>185</v>
      </c>
      <c r="U28" s="2">
        <v>7040.0</v>
      </c>
      <c r="V28" s="2"/>
      <c r="W28" s="2"/>
      <c r="X28" s="2"/>
      <c r="Y28" s="2"/>
      <c r="Z28" s="2"/>
      <c r="AA28" s="2" t="s">
        <v>52</v>
      </c>
      <c r="AB28" s="2" t="str">
        <f t="shared" si="3"/>
        <v>7090-000000</v>
      </c>
      <c r="AC28" s="2">
        <v>900.0</v>
      </c>
      <c r="AD28" s="2" t="str">
        <f t="shared" si="4"/>
        <v>083</v>
      </c>
      <c r="AE28" s="2"/>
      <c r="AF28" s="2"/>
      <c r="AG28" s="2">
        <v>110.0</v>
      </c>
      <c r="AH28" s="2" t="str">
        <f>Summary!$B$2</f>
        <v/>
      </c>
      <c r="AI28" s="48">
        <f t="shared" ref="AI28:AT28" si="23">IF(C28="",0,C28)</f>
        <v>0</v>
      </c>
      <c r="AJ28" s="48">
        <f t="shared" si="23"/>
        <v>0</v>
      </c>
      <c r="AK28" s="48">
        <f t="shared" si="23"/>
        <v>0</v>
      </c>
      <c r="AL28" s="48">
        <f t="shared" si="23"/>
        <v>0</v>
      </c>
      <c r="AM28" s="48">
        <f t="shared" si="23"/>
        <v>0</v>
      </c>
      <c r="AN28" s="48">
        <f t="shared" si="23"/>
        <v>0</v>
      </c>
      <c r="AO28" s="48">
        <f t="shared" si="23"/>
        <v>0</v>
      </c>
      <c r="AP28" s="48">
        <f t="shared" si="23"/>
        <v>0</v>
      </c>
      <c r="AQ28" s="48">
        <f t="shared" si="23"/>
        <v>0</v>
      </c>
      <c r="AR28" s="48">
        <f t="shared" si="23"/>
        <v>0</v>
      </c>
      <c r="AS28" s="48">
        <f t="shared" si="23"/>
        <v>0</v>
      </c>
      <c r="AT28" s="48">
        <f t="shared" si="23"/>
        <v>0</v>
      </c>
    </row>
    <row r="29" ht="15.75" customHeight="1">
      <c r="A29" s="7"/>
      <c r="B29" s="130" t="str">
        <f>IF(ISTEXT("Admin-"&amp;VLOOKUP(A29,'Chart of Accounts'!$B$5:$C$54,2,FALSE)),"Admin-"&amp;VLOOKUP(A29,'Chart of Accounts'!$B$5:$C$54,2,FALSE),"")</f>
        <v/>
      </c>
      <c r="C29" s="114">
        <v>0.0</v>
      </c>
      <c r="D29" s="114">
        <v>0.0</v>
      </c>
      <c r="E29" s="114">
        <v>0.0</v>
      </c>
      <c r="F29" s="114">
        <v>0.0</v>
      </c>
      <c r="G29" s="114">
        <v>0.0</v>
      </c>
      <c r="H29" s="114">
        <v>0.0</v>
      </c>
      <c r="I29" s="114">
        <v>0.0</v>
      </c>
      <c r="J29" s="114">
        <v>0.0</v>
      </c>
      <c r="K29" s="114">
        <v>0.0</v>
      </c>
      <c r="L29" s="114">
        <v>0.0</v>
      </c>
      <c r="M29" s="114">
        <v>0.0</v>
      </c>
      <c r="N29" s="114">
        <v>0.0</v>
      </c>
      <c r="O29" s="95">
        <f t="shared" si="2"/>
        <v>0</v>
      </c>
      <c r="P29" s="2"/>
      <c r="Q29" s="2"/>
      <c r="R29" s="2"/>
      <c r="S29" s="2"/>
      <c r="T29" s="2" t="s">
        <v>186</v>
      </c>
      <c r="U29" s="2">
        <v>7042.0</v>
      </c>
      <c r="V29" s="2"/>
      <c r="W29" s="2"/>
      <c r="X29" s="2"/>
      <c r="Y29" s="2"/>
      <c r="Z29" s="2"/>
      <c r="AA29" s="2" t="s">
        <v>52</v>
      </c>
      <c r="AB29" s="2" t="str">
        <f t="shared" si="3"/>
        <v/>
      </c>
      <c r="AC29" s="2">
        <v>900.0</v>
      </c>
      <c r="AD29" s="2" t="str">
        <f t="shared" si="4"/>
        <v>083</v>
      </c>
      <c r="AE29" s="2"/>
      <c r="AF29" s="2"/>
      <c r="AG29" s="2">
        <v>110.0</v>
      </c>
      <c r="AH29" s="2" t="str">
        <f>Summary!$B$2</f>
        <v/>
      </c>
      <c r="AI29" s="48">
        <f t="shared" ref="AI29:AT29" si="24">IF(C29="",0,C29)</f>
        <v>0</v>
      </c>
      <c r="AJ29" s="48">
        <f t="shared" si="24"/>
        <v>0</v>
      </c>
      <c r="AK29" s="48">
        <f t="shared" si="24"/>
        <v>0</v>
      </c>
      <c r="AL29" s="48">
        <f t="shared" si="24"/>
        <v>0</v>
      </c>
      <c r="AM29" s="48">
        <f t="shared" si="24"/>
        <v>0</v>
      </c>
      <c r="AN29" s="48">
        <f t="shared" si="24"/>
        <v>0</v>
      </c>
      <c r="AO29" s="48">
        <f t="shared" si="24"/>
        <v>0</v>
      </c>
      <c r="AP29" s="48">
        <f t="shared" si="24"/>
        <v>0</v>
      </c>
      <c r="AQ29" s="48">
        <f t="shared" si="24"/>
        <v>0</v>
      </c>
      <c r="AR29" s="48">
        <f t="shared" si="24"/>
        <v>0</v>
      </c>
      <c r="AS29" s="48">
        <f t="shared" si="24"/>
        <v>0</v>
      </c>
      <c r="AT29" s="48">
        <f t="shared" si="24"/>
        <v>0</v>
      </c>
    </row>
    <row r="30" ht="15.75" customHeight="1">
      <c r="A30" s="7"/>
      <c r="B30" s="130" t="str">
        <f>IF(ISTEXT("Admin-"&amp;VLOOKUP(A30,'Chart of Accounts'!$B$5:$C$54,2,FALSE)),"Admin-"&amp;VLOOKUP(A30,'Chart of Accounts'!$B$5:$C$54,2,FALSE),"")</f>
        <v/>
      </c>
      <c r="C30" s="114">
        <v>0.0</v>
      </c>
      <c r="D30" s="114">
        <v>0.0</v>
      </c>
      <c r="E30" s="114">
        <v>0.0</v>
      </c>
      <c r="F30" s="114">
        <v>0.0</v>
      </c>
      <c r="G30" s="114">
        <v>0.0</v>
      </c>
      <c r="H30" s="114">
        <v>0.0</v>
      </c>
      <c r="I30" s="114">
        <v>0.0</v>
      </c>
      <c r="J30" s="114">
        <v>0.0</v>
      </c>
      <c r="K30" s="114">
        <v>0.0</v>
      </c>
      <c r="L30" s="114">
        <v>0.0</v>
      </c>
      <c r="M30" s="114">
        <v>0.0</v>
      </c>
      <c r="N30" s="114">
        <v>0.0</v>
      </c>
      <c r="O30" s="95">
        <f t="shared" si="2"/>
        <v>0</v>
      </c>
      <c r="P30" s="2"/>
      <c r="Q30" s="2"/>
      <c r="R30" s="2"/>
      <c r="S30" s="2"/>
      <c r="T30" s="2" t="s">
        <v>187</v>
      </c>
      <c r="U30" s="2">
        <v>7044.0</v>
      </c>
      <c r="V30" s="2"/>
      <c r="W30" s="2"/>
      <c r="X30" s="2"/>
      <c r="Y30" s="2"/>
      <c r="Z30" s="2"/>
      <c r="AA30" s="2" t="s">
        <v>52</v>
      </c>
      <c r="AB30" s="2" t="str">
        <f t="shared" si="3"/>
        <v/>
      </c>
      <c r="AC30" s="2">
        <v>900.0</v>
      </c>
      <c r="AD30" s="2" t="str">
        <f t="shared" si="4"/>
        <v>083</v>
      </c>
      <c r="AE30" s="2"/>
      <c r="AF30" s="2"/>
      <c r="AG30" s="2">
        <v>110.0</v>
      </c>
      <c r="AH30" s="2" t="str">
        <f>Summary!$B$2</f>
        <v/>
      </c>
      <c r="AI30" s="48">
        <f t="shared" ref="AI30:AT30" si="25">IF(C30="",0,C30)</f>
        <v>0</v>
      </c>
      <c r="AJ30" s="48">
        <f t="shared" si="25"/>
        <v>0</v>
      </c>
      <c r="AK30" s="48">
        <f t="shared" si="25"/>
        <v>0</v>
      </c>
      <c r="AL30" s="48">
        <f t="shared" si="25"/>
        <v>0</v>
      </c>
      <c r="AM30" s="48">
        <f t="shared" si="25"/>
        <v>0</v>
      </c>
      <c r="AN30" s="48">
        <f t="shared" si="25"/>
        <v>0</v>
      </c>
      <c r="AO30" s="48">
        <f t="shared" si="25"/>
        <v>0</v>
      </c>
      <c r="AP30" s="48">
        <f t="shared" si="25"/>
        <v>0</v>
      </c>
      <c r="AQ30" s="48">
        <f t="shared" si="25"/>
        <v>0</v>
      </c>
      <c r="AR30" s="48">
        <f t="shared" si="25"/>
        <v>0</v>
      </c>
      <c r="AS30" s="48">
        <f t="shared" si="25"/>
        <v>0</v>
      </c>
      <c r="AT30" s="48">
        <f t="shared" si="25"/>
        <v>0</v>
      </c>
    </row>
    <row r="31" ht="15.75" customHeight="1">
      <c r="A31" s="7"/>
      <c r="B31" s="130" t="str">
        <f>IF(ISTEXT("Admin-"&amp;VLOOKUP(A31,'Chart of Accounts'!$B$5:$C$54,2,FALSE)),"Admin-"&amp;VLOOKUP(A31,'Chart of Accounts'!$B$5:$C$54,2,FALSE),"")</f>
        <v/>
      </c>
      <c r="C31" s="114">
        <v>0.0</v>
      </c>
      <c r="D31" s="114">
        <v>0.0</v>
      </c>
      <c r="E31" s="114">
        <v>0.0</v>
      </c>
      <c r="F31" s="114">
        <v>0.0</v>
      </c>
      <c r="G31" s="114">
        <v>0.0</v>
      </c>
      <c r="H31" s="114">
        <v>0.0</v>
      </c>
      <c r="I31" s="114">
        <v>0.0</v>
      </c>
      <c r="J31" s="114">
        <v>0.0</v>
      </c>
      <c r="K31" s="114">
        <v>0.0</v>
      </c>
      <c r="L31" s="114">
        <v>0.0</v>
      </c>
      <c r="M31" s="114">
        <v>0.0</v>
      </c>
      <c r="N31" s="114">
        <v>0.0</v>
      </c>
      <c r="O31" s="95">
        <f t="shared" si="2"/>
        <v>0</v>
      </c>
      <c r="P31" s="2"/>
      <c r="Q31" s="2"/>
      <c r="R31" s="2"/>
      <c r="S31" s="2"/>
      <c r="T31" s="2" t="s">
        <v>188</v>
      </c>
      <c r="U31" s="2">
        <v>7046.0</v>
      </c>
      <c r="V31" s="2"/>
      <c r="W31" s="2"/>
      <c r="X31" s="2"/>
      <c r="Y31" s="2"/>
      <c r="Z31" s="2"/>
      <c r="AA31" s="2" t="s">
        <v>52</v>
      </c>
      <c r="AB31" s="2" t="str">
        <f t="shared" si="3"/>
        <v/>
      </c>
      <c r="AC31" s="2">
        <v>900.0</v>
      </c>
      <c r="AD31" s="2" t="str">
        <f t="shared" si="4"/>
        <v>083</v>
      </c>
      <c r="AE31" s="2"/>
      <c r="AF31" s="2"/>
      <c r="AG31" s="2">
        <v>110.0</v>
      </c>
      <c r="AH31" s="2" t="str">
        <f>Summary!$B$2</f>
        <v/>
      </c>
      <c r="AI31" s="48">
        <f t="shared" ref="AI31:AT31" si="26">IF(C31="",0,C31)</f>
        <v>0</v>
      </c>
      <c r="AJ31" s="48">
        <f t="shared" si="26"/>
        <v>0</v>
      </c>
      <c r="AK31" s="48">
        <f t="shared" si="26"/>
        <v>0</v>
      </c>
      <c r="AL31" s="48">
        <f t="shared" si="26"/>
        <v>0</v>
      </c>
      <c r="AM31" s="48">
        <f t="shared" si="26"/>
        <v>0</v>
      </c>
      <c r="AN31" s="48">
        <f t="shared" si="26"/>
        <v>0</v>
      </c>
      <c r="AO31" s="48">
        <f t="shared" si="26"/>
        <v>0</v>
      </c>
      <c r="AP31" s="48">
        <f t="shared" si="26"/>
        <v>0</v>
      </c>
      <c r="AQ31" s="48">
        <f t="shared" si="26"/>
        <v>0</v>
      </c>
      <c r="AR31" s="48">
        <f t="shared" si="26"/>
        <v>0</v>
      </c>
      <c r="AS31" s="48">
        <f t="shared" si="26"/>
        <v>0</v>
      </c>
      <c r="AT31" s="48">
        <f t="shared" si="26"/>
        <v>0</v>
      </c>
    </row>
    <row r="32" ht="15.75" customHeight="1">
      <c r="A32" s="7"/>
      <c r="B32" s="130" t="str">
        <f>IF(ISTEXT("Admin-"&amp;VLOOKUP(A32,'Chart of Accounts'!$B$5:$C$54,2,FALSE)),"Admin-"&amp;VLOOKUP(A32,'Chart of Accounts'!$B$5:$C$54,2,FALSE),"")</f>
        <v/>
      </c>
      <c r="C32" s="114">
        <v>0.0</v>
      </c>
      <c r="D32" s="114">
        <v>0.0</v>
      </c>
      <c r="E32" s="114">
        <v>0.0</v>
      </c>
      <c r="F32" s="114">
        <v>0.0</v>
      </c>
      <c r="G32" s="114">
        <v>0.0</v>
      </c>
      <c r="H32" s="114">
        <v>0.0</v>
      </c>
      <c r="I32" s="114">
        <v>0.0</v>
      </c>
      <c r="J32" s="114">
        <v>0.0</v>
      </c>
      <c r="K32" s="114">
        <v>0.0</v>
      </c>
      <c r="L32" s="114">
        <v>0.0</v>
      </c>
      <c r="M32" s="114">
        <v>0.0</v>
      </c>
      <c r="N32" s="114">
        <v>0.0</v>
      </c>
      <c r="O32" s="95">
        <f t="shared" si="2"/>
        <v>0</v>
      </c>
      <c r="P32" s="2"/>
      <c r="Q32" s="2"/>
      <c r="R32" s="2"/>
      <c r="S32" s="2"/>
      <c r="T32" s="2" t="s">
        <v>189</v>
      </c>
      <c r="U32" s="2">
        <v>7048.0</v>
      </c>
      <c r="V32" s="2"/>
      <c r="W32" s="2"/>
      <c r="X32" s="2"/>
      <c r="Y32" s="2"/>
      <c r="Z32" s="2"/>
      <c r="AA32" s="2" t="s">
        <v>52</v>
      </c>
      <c r="AB32" s="2" t="str">
        <f t="shared" si="3"/>
        <v/>
      </c>
      <c r="AC32" s="2">
        <v>900.0</v>
      </c>
      <c r="AD32" s="2" t="str">
        <f t="shared" si="4"/>
        <v>083</v>
      </c>
      <c r="AE32" s="2"/>
      <c r="AF32" s="2"/>
      <c r="AG32" s="2">
        <v>110.0</v>
      </c>
      <c r="AH32" s="2" t="str">
        <f>Summary!$B$2</f>
        <v/>
      </c>
      <c r="AI32" s="48">
        <f t="shared" ref="AI32:AT32" si="27">IF(C32="",0,C32)</f>
        <v>0</v>
      </c>
      <c r="AJ32" s="48">
        <f t="shared" si="27"/>
        <v>0</v>
      </c>
      <c r="AK32" s="48">
        <f t="shared" si="27"/>
        <v>0</v>
      </c>
      <c r="AL32" s="48">
        <f t="shared" si="27"/>
        <v>0</v>
      </c>
      <c r="AM32" s="48">
        <f t="shared" si="27"/>
        <v>0</v>
      </c>
      <c r="AN32" s="48">
        <f t="shared" si="27"/>
        <v>0</v>
      </c>
      <c r="AO32" s="48">
        <f t="shared" si="27"/>
        <v>0</v>
      </c>
      <c r="AP32" s="48">
        <f t="shared" si="27"/>
        <v>0</v>
      </c>
      <c r="AQ32" s="48">
        <f t="shared" si="27"/>
        <v>0</v>
      </c>
      <c r="AR32" s="48">
        <f t="shared" si="27"/>
        <v>0</v>
      </c>
      <c r="AS32" s="48">
        <f t="shared" si="27"/>
        <v>0</v>
      </c>
      <c r="AT32" s="48">
        <f t="shared" si="27"/>
        <v>0</v>
      </c>
    </row>
    <row r="33" ht="15.75" customHeight="1">
      <c r="A33" s="7"/>
      <c r="B33" s="130" t="str">
        <f>IF(ISTEXT("Admin-"&amp;VLOOKUP(A33,'Chart of Accounts'!$B$5:$C$54,2,FALSE)),"Admin-"&amp;VLOOKUP(A33,'Chart of Accounts'!$B$5:$C$54,2,FALSE),"")</f>
        <v/>
      </c>
      <c r="C33" s="114">
        <v>0.0</v>
      </c>
      <c r="D33" s="114">
        <v>0.0</v>
      </c>
      <c r="E33" s="114">
        <v>0.0</v>
      </c>
      <c r="F33" s="114">
        <v>0.0</v>
      </c>
      <c r="G33" s="114">
        <v>0.0</v>
      </c>
      <c r="H33" s="114">
        <v>0.0</v>
      </c>
      <c r="I33" s="114">
        <v>0.0</v>
      </c>
      <c r="J33" s="114">
        <v>0.0</v>
      </c>
      <c r="K33" s="114">
        <v>0.0</v>
      </c>
      <c r="L33" s="114">
        <v>0.0</v>
      </c>
      <c r="M33" s="114">
        <v>0.0</v>
      </c>
      <c r="N33" s="114">
        <v>0.0</v>
      </c>
      <c r="O33" s="95">
        <f t="shared" si="2"/>
        <v>0</v>
      </c>
      <c r="P33" s="2"/>
      <c r="Q33" s="2"/>
      <c r="R33" s="2"/>
      <c r="S33" s="2"/>
      <c r="T33" s="2" t="s">
        <v>191</v>
      </c>
      <c r="U33" s="2">
        <v>7050.0</v>
      </c>
      <c r="V33" s="2"/>
      <c r="W33" s="2"/>
      <c r="X33" s="2"/>
      <c r="Y33" s="2"/>
      <c r="Z33" s="2"/>
      <c r="AA33" s="2" t="s">
        <v>52</v>
      </c>
      <c r="AB33" s="2" t="str">
        <f t="shared" si="3"/>
        <v/>
      </c>
      <c r="AC33" s="2">
        <v>900.0</v>
      </c>
      <c r="AD33" s="2" t="str">
        <f t="shared" si="4"/>
        <v>083</v>
      </c>
      <c r="AE33" s="2"/>
      <c r="AF33" s="2"/>
      <c r="AG33" s="2">
        <v>110.0</v>
      </c>
      <c r="AH33" s="2" t="str">
        <f>Summary!$B$2</f>
        <v/>
      </c>
      <c r="AI33" s="48">
        <f t="shared" ref="AI33:AT33" si="28">IF(C33="",0,C33)</f>
        <v>0</v>
      </c>
      <c r="AJ33" s="48">
        <f t="shared" si="28"/>
        <v>0</v>
      </c>
      <c r="AK33" s="48">
        <f t="shared" si="28"/>
        <v>0</v>
      </c>
      <c r="AL33" s="48">
        <f t="shared" si="28"/>
        <v>0</v>
      </c>
      <c r="AM33" s="48">
        <f t="shared" si="28"/>
        <v>0</v>
      </c>
      <c r="AN33" s="48">
        <f t="shared" si="28"/>
        <v>0</v>
      </c>
      <c r="AO33" s="48">
        <f t="shared" si="28"/>
        <v>0</v>
      </c>
      <c r="AP33" s="48">
        <f t="shared" si="28"/>
        <v>0</v>
      </c>
      <c r="AQ33" s="48">
        <f t="shared" si="28"/>
        <v>0</v>
      </c>
      <c r="AR33" s="48">
        <f t="shared" si="28"/>
        <v>0</v>
      </c>
      <c r="AS33" s="48">
        <f t="shared" si="28"/>
        <v>0</v>
      </c>
      <c r="AT33" s="48">
        <f t="shared" si="28"/>
        <v>0</v>
      </c>
    </row>
    <row r="34" ht="15.75" customHeight="1">
      <c r="A34" s="7"/>
      <c r="B34" s="130" t="str">
        <f>IF(ISTEXT("Admin-"&amp;VLOOKUP(A34,'Chart of Accounts'!$B$5:$C$54,2,FALSE)),"Admin-"&amp;VLOOKUP(A34,'Chart of Accounts'!$B$5:$C$54,2,FALSE),"")</f>
        <v/>
      </c>
      <c r="C34" s="114">
        <v>0.0</v>
      </c>
      <c r="D34" s="114">
        <v>0.0</v>
      </c>
      <c r="E34" s="114">
        <v>0.0</v>
      </c>
      <c r="F34" s="114">
        <v>0.0</v>
      </c>
      <c r="G34" s="114">
        <v>0.0</v>
      </c>
      <c r="H34" s="114">
        <v>0.0</v>
      </c>
      <c r="I34" s="114">
        <v>0.0</v>
      </c>
      <c r="J34" s="114">
        <v>0.0</v>
      </c>
      <c r="K34" s="114">
        <v>0.0</v>
      </c>
      <c r="L34" s="114">
        <v>0.0</v>
      </c>
      <c r="M34" s="114">
        <v>0.0</v>
      </c>
      <c r="N34" s="114">
        <v>0.0</v>
      </c>
      <c r="O34" s="95">
        <f t="shared" si="2"/>
        <v>0</v>
      </c>
      <c r="P34" s="2"/>
      <c r="Q34" s="2"/>
      <c r="R34" s="2"/>
      <c r="S34" s="2"/>
      <c r="T34" s="2" t="s">
        <v>194</v>
      </c>
      <c r="U34" s="2">
        <v>7052.0</v>
      </c>
      <c r="V34" s="2"/>
      <c r="W34" s="2"/>
      <c r="X34" s="2"/>
      <c r="Y34" s="2"/>
      <c r="Z34" s="2"/>
      <c r="AA34" s="2" t="s">
        <v>52</v>
      </c>
      <c r="AB34" s="2" t="str">
        <f t="shared" si="3"/>
        <v/>
      </c>
      <c r="AC34" s="2">
        <v>900.0</v>
      </c>
      <c r="AD34" s="2" t="str">
        <f t="shared" si="4"/>
        <v>083</v>
      </c>
      <c r="AE34" s="2"/>
      <c r="AF34" s="2"/>
      <c r="AG34" s="2">
        <v>110.0</v>
      </c>
      <c r="AH34" s="2" t="str">
        <f>Summary!$B$2</f>
        <v/>
      </c>
      <c r="AI34" s="48">
        <f t="shared" ref="AI34:AT34" si="29">IF(C34="",0,C34)</f>
        <v>0</v>
      </c>
      <c r="AJ34" s="48">
        <f t="shared" si="29"/>
        <v>0</v>
      </c>
      <c r="AK34" s="48">
        <f t="shared" si="29"/>
        <v>0</v>
      </c>
      <c r="AL34" s="48">
        <f t="shared" si="29"/>
        <v>0</v>
      </c>
      <c r="AM34" s="48">
        <f t="shared" si="29"/>
        <v>0</v>
      </c>
      <c r="AN34" s="48">
        <f t="shared" si="29"/>
        <v>0</v>
      </c>
      <c r="AO34" s="48">
        <f t="shared" si="29"/>
        <v>0</v>
      </c>
      <c r="AP34" s="48">
        <f t="shared" si="29"/>
        <v>0</v>
      </c>
      <c r="AQ34" s="48">
        <f t="shared" si="29"/>
        <v>0</v>
      </c>
      <c r="AR34" s="48">
        <f t="shared" si="29"/>
        <v>0</v>
      </c>
      <c r="AS34" s="48">
        <f t="shared" si="29"/>
        <v>0</v>
      </c>
      <c r="AT34" s="48">
        <f t="shared" si="29"/>
        <v>0</v>
      </c>
    </row>
    <row r="35" ht="15.75" customHeight="1">
      <c r="A35" s="7"/>
      <c r="B35" s="130" t="str">
        <f>IF(ISTEXT("Admin-"&amp;VLOOKUP(A35,'Chart of Accounts'!$B$5:$C$54,2,FALSE)),"Admin-"&amp;VLOOKUP(A35,'Chart of Accounts'!$B$5:$C$54,2,FALSE),"")</f>
        <v/>
      </c>
      <c r="C35" s="114">
        <v>0.0</v>
      </c>
      <c r="D35" s="114">
        <v>0.0</v>
      </c>
      <c r="E35" s="114">
        <v>0.0</v>
      </c>
      <c r="F35" s="114">
        <v>0.0</v>
      </c>
      <c r="G35" s="114">
        <v>0.0</v>
      </c>
      <c r="H35" s="114">
        <v>0.0</v>
      </c>
      <c r="I35" s="114">
        <v>0.0</v>
      </c>
      <c r="J35" s="114">
        <v>0.0</v>
      </c>
      <c r="K35" s="114">
        <v>0.0</v>
      </c>
      <c r="L35" s="114">
        <v>0.0</v>
      </c>
      <c r="M35" s="114">
        <v>0.0</v>
      </c>
      <c r="N35" s="114">
        <v>0.0</v>
      </c>
      <c r="O35" s="95">
        <f t="shared" si="2"/>
        <v>0</v>
      </c>
      <c r="P35" s="2"/>
      <c r="Q35" s="2"/>
      <c r="R35" s="2"/>
      <c r="S35" s="2"/>
      <c r="T35" s="2" t="s">
        <v>196</v>
      </c>
      <c r="U35" s="2">
        <v>7070.0</v>
      </c>
      <c r="V35" s="2"/>
      <c r="W35" s="2"/>
      <c r="X35" s="2"/>
      <c r="Y35" s="2"/>
      <c r="Z35" s="2"/>
      <c r="AA35" s="2" t="s">
        <v>52</v>
      </c>
      <c r="AB35" s="2" t="str">
        <f t="shared" si="3"/>
        <v/>
      </c>
      <c r="AC35" s="2">
        <v>900.0</v>
      </c>
      <c r="AD35" s="2" t="str">
        <f t="shared" si="4"/>
        <v>083</v>
      </c>
      <c r="AE35" s="2"/>
      <c r="AF35" s="2"/>
      <c r="AG35" s="2">
        <v>110.0</v>
      </c>
      <c r="AH35" s="2" t="str">
        <f>Summary!$B$2</f>
        <v/>
      </c>
      <c r="AI35" s="48">
        <f t="shared" ref="AI35:AT35" si="30">IF(C35="",0,C35)</f>
        <v>0</v>
      </c>
      <c r="AJ35" s="48">
        <f t="shared" si="30"/>
        <v>0</v>
      </c>
      <c r="AK35" s="48">
        <f t="shared" si="30"/>
        <v>0</v>
      </c>
      <c r="AL35" s="48">
        <f t="shared" si="30"/>
        <v>0</v>
      </c>
      <c r="AM35" s="48">
        <f t="shared" si="30"/>
        <v>0</v>
      </c>
      <c r="AN35" s="48">
        <f t="shared" si="30"/>
        <v>0</v>
      </c>
      <c r="AO35" s="48">
        <f t="shared" si="30"/>
        <v>0</v>
      </c>
      <c r="AP35" s="48">
        <f t="shared" si="30"/>
        <v>0</v>
      </c>
      <c r="AQ35" s="48">
        <f t="shared" si="30"/>
        <v>0</v>
      </c>
      <c r="AR35" s="48">
        <f t="shared" si="30"/>
        <v>0</v>
      </c>
      <c r="AS35" s="48">
        <f t="shared" si="30"/>
        <v>0</v>
      </c>
      <c r="AT35" s="48">
        <f t="shared" si="30"/>
        <v>0</v>
      </c>
    </row>
    <row r="36" ht="15.75" customHeight="1">
      <c r="A36" s="7"/>
      <c r="B36" s="130" t="str">
        <f>IF(ISTEXT("Admin-"&amp;VLOOKUP(A36,'Chart of Accounts'!$B$5:$C$54,2,FALSE)),"Admin-"&amp;VLOOKUP(A36,'Chart of Accounts'!$B$5:$C$54,2,FALSE),"")</f>
        <v/>
      </c>
      <c r="C36" s="114">
        <v>0.0</v>
      </c>
      <c r="D36" s="114">
        <v>0.0</v>
      </c>
      <c r="E36" s="114">
        <v>0.0</v>
      </c>
      <c r="F36" s="114">
        <v>0.0</v>
      </c>
      <c r="G36" s="114">
        <v>0.0</v>
      </c>
      <c r="H36" s="114">
        <v>0.0</v>
      </c>
      <c r="I36" s="114">
        <v>0.0</v>
      </c>
      <c r="J36" s="114">
        <v>0.0</v>
      </c>
      <c r="K36" s="114">
        <v>0.0</v>
      </c>
      <c r="L36" s="114">
        <v>0.0</v>
      </c>
      <c r="M36" s="114">
        <v>0.0</v>
      </c>
      <c r="N36" s="114">
        <v>0.0</v>
      </c>
      <c r="O36" s="95">
        <f t="shared" si="2"/>
        <v>0</v>
      </c>
      <c r="P36" s="2"/>
      <c r="Q36" s="2"/>
      <c r="R36" s="2"/>
      <c r="S36" s="2"/>
      <c r="T36" s="2" t="s">
        <v>198</v>
      </c>
      <c r="U36" s="2">
        <v>7072.0</v>
      </c>
      <c r="V36" s="2"/>
      <c r="W36" s="2"/>
      <c r="X36" s="2"/>
      <c r="Y36" s="2"/>
      <c r="Z36" s="2"/>
      <c r="AA36" s="2" t="s">
        <v>52</v>
      </c>
      <c r="AB36" s="2" t="str">
        <f t="shared" si="3"/>
        <v/>
      </c>
      <c r="AC36" s="2">
        <v>900.0</v>
      </c>
      <c r="AD36" s="2" t="str">
        <f t="shared" si="4"/>
        <v>083</v>
      </c>
      <c r="AE36" s="2"/>
      <c r="AF36" s="2"/>
      <c r="AG36" s="2">
        <v>110.0</v>
      </c>
      <c r="AH36" s="2" t="str">
        <f>Summary!$B$2</f>
        <v/>
      </c>
      <c r="AI36" s="48">
        <f t="shared" ref="AI36:AT36" si="31">IF(C36="",0,C36)</f>
        <v>0</v>
      </c>
      <c r="AJ36" s="48">
        <f t="shared" si="31"/>
        <v>0</v>
      </c>
      <c r="AK36" s="48">
        <f t="shared" si="31"/>
        <v>0</v>
      </c>
      <c r="AL36" s="48">
        <f t="shared" si="31"/>
        <v>0</v>
      </c>
      <c r="AM36" s="48">
        <f t="shared" si="31"/>
        <v>0</v>
      </c>
      <c r="AN36" s="48">
        <f t="shared" si="31"/>
        <v>0</v>
      </c>
      <c r="AO36" s="48">
        <f t="shared" si="31"/>
        <v>0</v>
      </c>
      <c r="AP36" s="48">
        <f t="shared" si="31"/>
        <v>0</v>
      </c>
      <c r="AQ36" s="48">
        <f t="shared" si="31"/>
        <v>0</v>
      </c>
      <c r="AR36" s="48">
        <f t="shared" si="31"/>
        <v>0</v>
      </c>
      <c r="AS36" s="48">
        <f t="shared" si="31"/>
        <v>0</v>
      </c>
      <c r="AT36" s="48">
        <f t="shared" si="31"/>
        <v>0</v>
      </c>
    </row>
    <row r="37" ht="15.75" customHeight="1">
      <c r="A37" s="99"/>
      <c r="B37" s="94" t="s">
        <v>258</v>
      </c>
      <c r="C37" s="141">
        <f t="shared" ref="C37:O37" si="32">SUM(C9:C36)</f>
        <v>245</v>
      </c>
      <c r="D37" s="141">
        <f t="shared" si="32"/>
        <v>120</v>
      </c>
      <c r="E37" s="141">
        <f t="shared" si="32"/>
        <v>395</v>
      </c>
      <c r="F37" s="141">
        <f t="shared" si="32"/>
        <v>120</v>
      </c>
      <c r="G37" s="141">
        <f t="shared" si="32"/>
        <v>155</v>
      </c>
      <c r="H37" s="141">
        <f t="shared" si="32"/>
        <v>120</v>
      </c>
      <c r="I37" s="141">
        <f t="shared" si="32"/>
        <v>155</v>
      </c>
      <c r="J37" s="141">
        <f t="shared" si="32"/>
        <v>305</v>
      </c>
      <c r="K37" s="141">
        <f t="shared" si="32"/>
        <v>355</v>
      </c>
      <c r="L37" s="141">
        <f t="shared" si="32"/>
        <v>380</v>
      </c>
      <c r="M37" s="141">
        <f t="shared" si="32"/>
        <v>230</v>
      </c>
      <c r="N37" s="141">
        <f t="shared" si="32"/>
        <v>170</v>
      </c>
      <c r="O37" s="141">
        <f t="shared" si="32"/>
        <v>2750</v>
      </c>
      <c r="P37" s="2"/>
      <c r="Q37" s="2"/>
      <c r="R37" s="2"/>
      <c r="S37" s="2"/>
      <c r="T37" s="2" t="s">
        <v>201</v>
      </c>
      <c r="U37" s="2">
        <v>7078.0</v>
      </c>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ht="15.75" customHeight="1">
      <c r="A38" s="2"/>
      <c r="B38" s="2"/>
      <c r="C38" s="2"/>
      <c r="D38" s="2"/>
      <c r="E38" s="2"/>
      <c r="F38" s="2"/>
      <c r="G38" s="2"/>
      <c r="H38" s="2"/>
      <c r="I38" s="2"/>
      <c r="J38" s="2"/>
      <c r="K38" s="2"/>
      <c r="L38" s="2"/>
      <c r="M38" s="2"/>
      <c r="N38" s="2"/>
      <c r="O38" s="2"/>
      <c r="P38" s="2"/>
      <c r="Q38" s="2"/>
      <c r="R38" s="2"/>
      <c r="S38" s="2"/>
      <c r="T38" s="2" t="s">
        <v>203</v>
      </c>
      <c r="U38" s="2">
        <v>7080.0</v>
      </c>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ht="15.75" customHeight="1">
      <c r="A39" s="2"/>
      <c r="B39" s="2"/>
      <c r="C39" s="2"/>
      <c r="D39" s="2"/>
      <c r="E39" s="2"/>
      <c r="F39" s="2"/>
      <c r="G39" s="2"/>
      <c r="H39" s="2"/>
      <c r="I39" s="2"/>
      <c r="J39" s="2"/>
      <c r="K39" s="2"/>
      <c r="L39" s="2"/>
      <c r="M39" s="2"/>
      <c r="N39" s="2"/>
      <c r="O39" s="2"/>
      <c r="P39" s="2"/>
      <c r="Q39" s="2"/>
      <c r="R39" s="2"/>
      <c r="S39" s="2"/>
      <c r="T39" s="2" t="s">
        <v>204</v>
      </c>
      <c r="U39" s="2">
        <v>7082.0</v>
      </c>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ht="15.75" customHeight="1">
      <c r="A40" s="2"/>
      <c r="B40" s="2"/>
      <c r="C40" s="2"/>
      <c r="D40" s="2"/>
      <c r="E40" s="2"/>
      <c r="F40" s="2"/>
      <c r="G40" s="2"/>
      <c r="H40" s="2"/>
      <c r="I40" s="2"/>
      <c r="J40" s="2"/>
      <c r="K40" s="2"/>
      <c r="L40" s="2"/>
      <c r="M40" s="2"/>
      <c r="N40" s="2"/>
      <c r="O40" s="2"/>
      <c r="P40" s="2"/>
      <c r="Q40" s="2"/>
      <c r="R40" s="2"/>
      <c r="S40" s="2"/>
      <c r="T40" s="2" t="s">
        <v>205</v>
      </c>
      <c r="U40" s="2">
        <v>7092.0</v>
      </c>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ht="15.75" customHeight="1">
      <c r="A41" s="2"/>
      <c r="B41" s="2"/>
      <c r="C41" s="2"/>
      <c r="D41" s="2"/>
      <c r="E41" s="2"/>
      <c r="F41" s="2"/>
      <c r="G41" s="2"/>
      <c r="H41" s="2"/>
      <c r="I41" s="2"/>
      <c r="J41" s="2"/>
      <c r="K41" s="2"/>
      <c r="L41" s="2"/>
      <c r="M41" s="2"/>
      <c r="N41" s="2"/>
      <c r="O41" s="2"/>
      <c r="P41" s="2"/>
      <c r="Q41" s="2"/>
      <c r="R41" s="2"/>
      <c r="S41" s="2"/>
      <c r="T41" s="2" t="s">
        <v>206</v>
      </c>
      <c r="U41" s="2">
        <v>7084.0</v>
      </c>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ht="15.75" customHeight="1">
      <c r="A42" s="2"/>
      <c r="B42" s="2"/>
      <c r="C42" s="2"/>
      <c r="D42" s="2"/>
      <c r="E42" s="2"/>
      <c r="F42" s="2"/>
      <c r="G42" s="2"/>
      <c r="H42" s="2"/>
      <c r="I42" s="2"/>
      <c r="J42" s="2"/>
      <c r="K42" s="2"/>
      <c r="L42" s="2"/>
      <c r="M42" s="2"/>
      <c r="N42" s="2"/>
      <c r="O42" s="2"/>
      <c r="P42" s="2"/>
      <c r="Q42" s="2"/>
      <c r="R42" s="2"/>
      <c r="S42" s="2"/>
      <c r="T42" s="2" t="s">
        <v>207</v>
      </c>
      <c r="U42" s="2">
        <v>7086.0</v>
      </c>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15.75" customHeight="1">
      <c r="A43" s="2"/>
      <c r="B43" s="2"/>
      <c r="C43" s="2"/>
      <c r="D43" s="2"/>
      <c r="E43" s="2"/>
      <c r="F43" s="2"/>
      <c r="G43" s="2"/>
      <c r="H43" s="2"/>
      <c r="I43" s="2"/>
      <c r="J43" s="2"/>
      <c r="K43" s="2"/>
      <c r="L43" s="2"/>
      <c r="M43" s="2"/>
      <c r="N43" s="2"/>
      <c r="O43" s="2"/>
      <c r="P43" s="2"/>
      <c r="Q43" s="2"/>
      <c r="R43" s="2"/>
      <c r="S43" s="2"/>
      <c r="T43" s="2" t="s">
        <v>209</v>
      </c>
      <c r="U43" s="2">
        <v>7088.0</v>
      </c>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ht="15.75" customHeight="1">
      <c r="A44" s="2"/>
      <c r="B44" s="2"/>
      <c r="C44" s="2"/>
      <c r="D44" s="2"/>
      <c r="E44" s="2"/>
      <c r="F44" s="2"/>
      <c r="G44" s="2"/>
      <c r="H44" s="2"/>
      <c r="I44" s="2"/>
      <c r="J44" s="2"/>
      <c r="K44" s="2"/>
      <c r="L44" s="2"/>
      <c r="M44" s="2"/>
      <c r="N44" s="2"/>
      <c r="O44" s="2"/>
      <c r="P44" s="2"/>
      <c r="Q44" s="2"/>
      <c r="R44" s="2"/>
      <c r="S44" s="2"/>
      <c r="T44" s="2" t="str">
        <f>'Chart of Accounts'!I36</f>
        <v/>
      </c>
      <c r="U44" s="2">
        <v>7090.0</v>
      </c>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ht="15.75" customHeight="1">
      <c r="A45" s="2"/>
      <c r="B45" s="2"/>
      <c r="C45" s="2"/>
      <c r="D45" s="2"/>
      <c r="E45" s="2"/>
      <c r="F45" s="2"/>
      <c r="G45" s="2"/>
      <c r="H45" s="2"/>
      <c r="I45" s="2"/>
      <c r="J45" s="2"/>
      <c r="K45" s="2"/>
      <c r="L45" s="2"/>
      <c r="M45" s="2"/>
      <c r="N45" s="2"/>
      <c r="O45" s="2"/>
      <c r="P45" s="2"/>
      <c r="Q45" s="2"/>
      <c r="R45" s="2"/>
      <c r="S45" s="2"/>
      <c r="T45" s="2" t="str">
        <f>'Chart of Accounts'!I37</f>
        <v/>
      </c>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ht="15.75" customHeight="1">
      <c r="A46" s="2"/>
      <c r="B46" s="2"/>
      <c r="C46" s="2"/>
      <c r="D46" s="2"/>
      <c r="E46" s="2"/>
      <c r="F46" s="2"/>
      <c r="G46" s="2"/>
      <c r="H46" s="2"/>
      <c r="I46" s="2"/>
      <c r="J46" s="2"/>
      <c r="K46" s="2"/>
      <c r="L46" s="2"/>
      <c r="M46" s="2"/>
      <c r="N46" s="2"/>
      <c r="O46" s="2"/>
      <c r="P46" s="2"/>
      <c r="Q46" s="2"/>
      <c r="R46" s="2"/>
      <c r="S46" s="2"/>
      <c r="T46" s="2" t="str">
        <f>'Chart of Accounts'!I38</f>
        <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ht="15.75" customHeight="1">
      <c r="A47" s="2"/>
      <c r="B47" s="2"/>
      <c r="C47" s="2"/>
      <c r="D47" s="2"/>
      <c r="E47" s="2"/>
      <c r="F47" s="2"/>
      <c r="G47" s="2"/>
      <c r="H47" s="2"/>
      <c r="I47" s="2"/>
      <c r="J47" s="2"/>
      <c r="K47" s="2"/>
      <c r="L47" s="2"/>
      <c r="M47" s="2"/>
      <c r="N47" s="2"/>
      <c r="O47" s="2"/>
      <c r="P47" s="2"/>
      <c r="Q47" s="2"/>
      <c r="R47" s="2"/>
      <c r="S47" s="2"/>
      <c r="T47" s="2" t="str">
        <f>'Chart of Accounts'!I39</f>
        <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ht="15.75" customHeight="1">
      <c r="A48" s="2"/>
      <c r="B48" s="2"/>
      <c r="C48" s="2"/>
      <c r="D48" s="2"/>
      <c r="E48" s="2"/>
      <c r="F48" s="2"/>
      <c r="G48" s="2"/>
      <c r="H48" s="2"/>
      <c r="I48" s="2"/>
      <c r="J48" s="2"/>
      <c r="K48" s="2"/>
      <c r="L48" s="2"/>
      <c r="M48" s="2"/>
      <c r="N48" s="2"/>
      <c r="O48" s="2"/>
      <c r="P48" s="2"/>
      <c r="Q48" s="2"/>
      <c r="R48" s="2"/>
      <c r="S48" s="2"/>
      <c r="T48" s="2" t="str">
        <f>'Chart of Accounts'!I40</f>
        <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2"/>
      <c r="B49" s="2"/>
      <c r="C49" s="2"/>
      <c r="D49" s="2"/>
      <c r="E49" s="2"/>
      <c r="F49" s="2"/>
      <c r="G49" s="2"/>
      <c r="H49" s="2"/>
      <c r="I49" s="2"/>
      <c r="J49" s="2"/>
      <c r="K49" s="2"/>
      <c r="L49" s="2"/>
      <c r="M49" s="2"/>
      <c r="N49" s="2"/>
      <c r="O49" s="2"/>
      <c r="P49" s="2"/>
      <c r="Q49" s="2"/>
      <c r="R49" s="2"/>
      <c r="S49" s="2"/>
      <c r="T49" s="2" t="str">
        <f>'Chart of Accounts'!I41</f>
        <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ht="15.75" customHeight="1">
      <c r="A50" s="2"/>
      <c r="B50" s="2"/>
      <c r="C50" s="2"/>
      <c r="D50" s="2"/>
      <c r="E50" s="2"/>
      <c r="F50" s="2"/>
      <c r="G50" s="2"/>
      <c r="H50" s="2"/>
      <c r="I50" s="2"/>
      <c r="J50" s="2"/>
      <c r="K50" s="2"/>
      <c r="L50" s="2"/>
      <c r="M50" s="2"/>
      <c r="N50" s="2"/>
      <c r="O50" s="2"/>
      <c r="P50" s="2"/>
      <c r="Q50" s="2"/>
      <c r="R50" s="2"/>
      <c r="S50" s="2"/>
      <c r="T50" s="2" t="str">
        <f>'Chart of Accounts'!I42</f>
        <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15.75" customHeight="1">
      <c r="A51" s="2"/>
      <c r="B51" s="2"/>
      <c r="C51" s="2"/>
      <c r="D51" s="2"/>
      <c r="E51" s="2"/>
      <c r="F51" s="2"/>
      <c r="G51" s="2"/>
      <c r="H51" s="2"/>
      <c r="I51" s="2"/>
      <c r="J51" s="2"/>
      <c r="K51" s="2"/>
      <c r="L51" s="2"/>
      <c r="M51" s="2"/>
      <c r="N51" s="2"/>
      <c r="O51" s="2"/>
      <c r="P51" s="2"/>
      <c r="Q51" s="2"/>
      <c r="R51" s="2"/>
      <c r="S51" s="2"/>
      <c r="T51" s="2" t="str">
        <f>'Chart of Accounts'!I43</f>
        <v/>
      </c>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15.75" customHeight="1">
      <c r="A52" s="2"/>
      <c r="B52" s="2"/>
      <c r="C52" s="2"/>
      <c r="D52" s="2"/>
      <c r="E52" s="2"/>
      <c r="F52" s="2"/>
      <c r="G52" s="2"/>
      <c r="H52" s="2"/>
      <c r="I52" s="2"/>
      <c r="J52" s="2"/>
      <c r="K52" s="2"/>
      <c r="L52" s="2"/>
      <c r="M52" s="2"/>
      <c r="N52" s="2"/>
      <c r="O52" s="2"/>
      <c r="P52" s="2"/>
      <c r="Q52" s="2"/>
      <c r="R52" s="2"/>
      <c r="S52" s="2"/>
      <c r="T52" s="2" t="str">
        <f>'Chart of Accounts'!I44</f>
        <v/>
      </c>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15.75" customHeight="1">
      <c r="A53" s="2"/>
      <c r="B53" s="2"/>
      <c r="C53" s="2"/>
      <c r="D53" s="2"/>
      <c r="E53" s="2"/>
      <c r="F53" s="2"/>
      <c r="G53" s="2"/>
      <c r="H53" s="2"/>
      <c r="I53" s="2"/>
      <c r="J53" s="2"/>
      <c r="K53" s="2"/>
      <c r="L53" s="2"/>
      <c r="M53" s="2"/>
      <c r="N53" s="2"/>
      <c r="O53" s="2"/>
      <c r="P53" s="2"/>
      <c r="Q53" s="2"/>
      <c r="R53" s="2"/>
      <c r="S53" s="2"/>
      <c r="T53" s="2" t="str">
        <f>'Chart of Accounts'!I45</f>
        <v/>
      </c>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15.75" customHeight="1">
      <c r="A54" s="2"/>
      <c r="B54" s="2"/>
      <c r="C54" s="2"/>
      <c r="D54" s="2"/>
      <c r="E54" s="2"/>
      <c r="F54" s="2"/>
      <c r="G54" s="2"/>
      <c r="H54" s="2"/>
      <c r="I54" s="2"/>
      <c r="J54" s="2"/>
      <c r="K54" s="2"/>
      <c r="L54" s="2"/>
      <c r="M54" s="2"/>
      <c r="N54" s="2"/>
      <c r="O54" s="2"/>
      <c r="P54" s="2"/>
      <c r="Q54" s="2"/>
      <c r="R54" s="2"/>
      <c r="S54" s="2"/>
      <c r="T54" s="2" t="str">
        <f>'Chart of Accounts'!I46</f>
        <v/>
      </c>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ht="15.75" customHeight="1">
      <c r="A55" s="2"/>
      <c r="B55" s="2"/>
      <c r="C55" s="2"/>
      <c r="D55" s="2"/>
      <c r="E55" s="2"/>
      <c r="F55" s="2"/>
      <c r="G55" s="2"/>
      <c r="H55" s="2"/>
      <c r="I55" s="2"/>
      <c r="J55" s="2"/>
      <c r="K55" s="2"/>
      <c r="L55" s="2"/>
      <c r="M55" s="2"/>
      <c r="N55" s="2"/>
      <c r="O55" s="2"/>
      <c r="P55" s="2"/>
      <c r="Q55" s="2"/>
      <c r="R55" s="2"/>
      <c r="S55" s="2"/>
      <c r="T55" s="2" t="str">
        <f>'Chart of Accounts'!I47</f>
        <v/>
      </c>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ht="15.75" customHeight="1">
      <c r="A56" s="2"/>
      <c r="B56" s="2"/>
      <c r="C56" s="2"/>
      <c r="D56" s="2"/>
      <c r="E56" s="2"/>
      <c r="F56" s="2"/>
      <c r="G56" s="2"/>
      <c r="H56" s="2"/>
      <c r="I56" s="2"/>
      <c r="J56" s="2"/>
      <c r="K56" s="2"/>
      <c r="L56" s="2"/>
      <c r="M56" s="2"/>
      <c r="N56" s="2"/>
      <c r="O56" s="2"/>
      <c r="P56" s="2"/>
      <c r="Q56" s="2"/>
      <c r="R56" s="2"/>
      <c r="S56" s="2"/>
      <c r="T56" s="2" t="str">
        <f>'Chart of Accounts'!I48</f>
        <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2"/>
      <c r="B57" s="2"/>
      <c r="C57" s="2"/>
      <c r="D57" s="2"/>
      <c r="E57" s="2"/>
      <c r="F57" s="2"/>
      <c r="G57" s="2"/>
      <c r="H57" s="2"/>
      <c r="I57" s="2"/>
      <c r="J57" s="2"/>
      <c r="K57" s="2"/>
      <c r="L57" s="2"/>
      <c r="M57" s="2"/>
      <c r="N57" s="2"/>
      <c r="O57" s="2"/>
      <c r="P57" s="2"/>
      <c r="Q57" s="2"/>
      <c r="R57" s="2"/>
      <c r="S57" s="2"/>
      <c r="T57" s="2" t="str">
        <f>'Chart of Accounts'!I49</f>
        <v/>
      </c>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2"/>
      <c r="B58" s="2"/>
      <c r="C58" s="2"/>
      <c r="D58" s="2"/>
      <c r="E58" s="2"/>
      <c r="F58" s="2"/>
      <c r="G58" s="2"/>
      <c r="H58" s="2"/>
      <c r="I58" s="2"/>
      <c r="J58" s="2"/>
      <c r="K58" s="2"/>
      <c r="L58" s="2"/>
      <c r="M58" s="2"/>
      <c r="N58" s="2"/>
      <c r="O58" s="2"/>
      <c r="P58" s="2"/>
      <c r="Q58" s="2"/>
      <c r="R58" s="2"/>
      <c r="S58" s="2"/>
      <c r="T58" s="2" t="str">
        <f>'Chart of Accounts'!I50</f>
        <v/>
      </c>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2"/>
      <c r="B59" s="2"/>
      <c r="C59" s="2"/>
      <c r="D59" s="2"/>
      <c r="E59" s="2"/>
      <c r="F59" s="2"/>
      <c r="G59" s="2"/>
      <c r="H59" s="2"/>
      <c r="I59" s="2"/>
      <c r="J59" s="2"/>
      <c r="K59" s="2"/>
      <c r="L59" s="2"/>
      <c r="M59" s="2"/>
      <c r="N59" s="2"/>
      <c r="O59" s="2"/>
      <c r="P59" s="2"/>
      <c r="Q59" s="2"/>
      <c r="R59" s="2"/>
      <c r="S59" s="2"/>
      <c r="T59" s="2" t="str">
        <f>'Chart of Accounts'!I52</f>
        <v/>
      </c>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29:A36">
      <formula1>$U$10:$U$44</formula1>
    </dataValidation>
    <dataValidation type="decimal" operator="greaterThanOrEqual" allowBlank="1" showErrorMessage="1" sqref="C9:N36">
      <formula1>0.0</formula1>
    </dataValidation>
  </dataValidations>
  <printOptions/>
  <pageMargins bottom="1.0" footer="0.0" header="0.0" left="0.75" right="0.75" top="1.0"/>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86"/>
    <col customWidth="1" min="16" max="25" width="9.14"/>
    <col customWidth="1" hidden="1" min="26"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Admin!G3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2"/>
      <c r="Q7" s="2"/>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127" t="s">
        <v>250</v>
      </c>
      <c r="B8" s="98"/>
      <c r="C8" s="94"/>
      <c r="D8" s="95"/>
      <c r="E8" s="95"/>
      <c r="F8" s="95"/>
      <c r="G8" s="95"/>
      <c r="H8" s="95"/>
      <c r="I8" s="95"/>
      <c r="J8" s="95"/>
      <c r="K8" s="95"/>
      <c r="L8" s="95"/>
      <c r="M8" s="95"/>
      <c r="N8" s="95"/>
      <c r="O8" s="95"/>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138" t="s">
        <v>115</v>
      </c>
      <c r="B9" s="94"/>
      <c r="C9" s="95"/>
      <c r="D9" s="95"/>
      <c r="E9" s="95"/>
      <c r="F9" s="95"/>
      <c r="G9" s="95"/>
      <c r="H9" s="95"/>
      <c r="I9" s="95"/>
      <c r="J9" s="95"/>
      <c r="K9" s="95"/>
      <c r="L9" s="95"/>
      <c r="M9" s="95"/>
      <c r="N9" s="95"/>
      <c r="O9" s="95"/>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ht="21.75" customHeight="1">
      <c r="A10" s="99">
        <v>7056.0</v>
      </c>
      <c r="B10" s="130" t="s">
        <v>251</v>
      </c>
      <c r="C10" s="114">
        <v>0.0</v>
      </c>
      <c r="D10" s="114">
        <v>125.0</v>
      </c>
      <c r="E10" s="114">
        <v>0.0</v>
      </c>
      <c r="F10" s="114">
        <v>0.0</v>
      </c>
      <c r="G10" s="114">
        <v>0.0</v>
      </c>
      <c r="H10" s="114">
        <v>0.0</v>
      </c>
      <c r="I10" s="114">
        <v>0.0</v>
      </c>
      <c r="J10" s="114">
        <v>0.0</v>
      </c>
      <c r="K10" s="114">
        <v>0.0</v>
      </c>
      <c r="L10" s="114">
        <v>0.0</v>
      </c>
      <c r="M10" s="114">
        <v>0.0</v>
      </c>
      <c r="N10" s="114">
        <v>0.0</v>
      </c>
      <c r="O10" s="95">
        <f t="shared" ref="O10:O17" si="2">SUM(C10:N10)</f>
        <v>125</v>
      </c>
      <c r="P10" s="2"/>
      <c r="Q10" s="2"/>
      <c r="R10" s="2"/>
      <c r="S10" s="2"/>
      <c r="T10" s="2"/>
      <c r="U10" s="2"/>
      <c r="V10" s="2"/>
      <c r="W10" s="2"/>
      <c r="X10" s="2"/>
      <c r="Y10" s="2"/>
      <c r="Z10" s="2"/>
      <c r="AA10" s="2" t="s">
        <v>52</v>
      </c>
      <c r="AB10" s="2" t="str">
        <f t="shared" ref="AB10:AB17" si="3">IF(A10="","",A10&amp;"-000000")</f>
        <v>7056-000000</v>
      </c>
      <c r="AC10" s="2">
        <v>951.0</v>
      </c>
      <c r="AD10" s="2" t="str">
        <f t="shared" ref="AD10:AD17" si="4">IF(LEN($O$1)=3,$O$1,IF(LEN($O$1)=2,0&amp;$O$1,IF(LEN($O$1)=1,0&amp;0&amp;$O$1,"ERROR")))</f>
        <v>083</v>
      </c>
      <c r="AE10" s="2"/>
      <c r="AF10" s="2"/>
      <c r="AG10" s="2">
        <v>110.0</v>
      </c>
      <c r="AH10" s="2" t="str">
        <f>Summary!$B$2</f>
        <v/>
      </c>
      <c r="AI10" s="48">
        <f t="shared" ref="AI10:AT10" si="1">IF(C10="",0,C10)</f>
        <v>0</v>
      </c>
      <c r="AJ10" s="48">
        <f t="shared" si="1"/>
        <v>125</v>
      </c>
      <c r="AK10" s="48">
        <f t="shared" si="1"/>
        <v>0</v>
      </c>
      <c r="AL10" s="48">
        <f t="shared" si="1"/>
        <v>0</v>
      </c>
      <c r="AM10" s="48">
        <f t="shared" si="1"/>
        <v>0</v>
      </c>
      <c r="AN10" s="48">
        <f t="shared" si="1"/>
        <v>0</v>
      </c>
      <c r="AO10" s="48">
        <f t="shared" si="1"/>
        <v>0</v>
      </c>
      <c r="AP10" s="48">
        <f t="shared" si="1"/>
        <v>0</v>
      </c>
      <c r="AQ10" s="48">
        <f t="shared" si="1"/>
        <v>0</v>
      </c>
      <c r="AR10" s="48">
        <f t="shared" si="1"/>
        <v>0</v>
      </c>
      <c r="AS10" s="48">
        <f t="shared" si="1"/>
        <v>0</v>
      </c>
      <c r="AT10" s="48">
        <f t="shared" si="1"/>
        <v>0</v>
      </c>
    </row>
    <row r="11" ht="21.75" customHeight="1">
      <c r="A11" s="99">
        <v>7058.0</v>
      </c>
      <c r="B11" s="130" t="s">
        <v>252</v>
      </c>
      <c r="C11" s="114"/>
      <c r="D11" s="114">
        <v>1635.0</v>
      </c>
      <c r="E11" s="114">
        <v>0.0</v>
      </c>
      <c r="F11" s="114">
        <v>0.0</v>
      </c>
      <c r="G11" s="114">
        <v>0.0</v>
      </c>
      <c r="H11" s="114">
        <v>0.0</v>
      </c>
      <c r="I11" s="114">
        <v>600.0</v>
      </c>
      <c r="J11" s="114">
        <v>0.0</v>
      </c>
      <c r="K11" s="114">
        <v>0.0</v>
      </c>
      <c r="L11" s="114">
        <v>0.0</v>
      </c>
      <c r="M11" s="114">
        <v>0.0</v>
      </c>
      <c r="N11" s="114">
        <v>0.0</v>
      </c>
      <c r="O11" s="95">
        <f t="shared" si="2"/>
        <v>2235</v>
      </c>
      <c r="P11" s="2"/>
      <c r="Q11" s="2"/>
      <c r="R11" s="2"/>
      <c r="S11" s="2"/>
      <c r="T11" s="2"/>
      <c r="U11" s="2"/>
      <c r="V11" s="2"/>
      <c r="W11" s="2"/>
      <c r="X11" s="2"/>
      <c r="Y11" s="2"/>
      <c r="Z11" s="2"/>
      <c r="AA11" s="2" t="s">
        <v>52</v>
      </c>
      <c r="AB11" s="2" t="str">
        <f t="shared" si="3"/>
        <v>7058-000000</v>
      </c>
      <c r="AC11" s="2">
        <v>951.0</v>
      </c>
      <c r="AD11" s="2" t="str">
        <f t="shared" si="4"/>
        <v>083</v>
      </c>
      <c r="AE11" s="2"/>
      <c r="AF11" s="2"/>
      <c r="AG11" s="2">
        <v>110.0</v>
      </c>
      <c r="AH11" s="2" t="str">
        <f>Summary!$B$2</f>
        <v/>
      </c>
      <c r="AI11" s="2">
        <f t="shared" ref="AI11:AT11" si="5">IF(C11="",0,C11)</f>
        <v>0</v>
      </c>
      <c r="AJ11" s="48">
        <f t="shared" si="5"/>
        <v>1635</v>
      </c>
      <c r="AK11" s="48">
        <f t="shared" si="5"/>
        <v>0</v>
      </c>
      <c r="AL11" s="48">
        <f t="shared" si="5"/>
        <v>0</v>
      </c>
      <c r="AM11" s="48">
        <f t="shared" si="5"/>
        <v>0</v>
      </c>
      <c r="AN11" s="48">
        <f t="shared" si="5"/>
        <v>0</v>
      </c>
      <c r="AO11" s="48">
        <f t="shared" si="5"/>
        <v>600</v>
      </c>
      <c r="AP11" s="48">
        <f t="shared" si="5"/>
        <v>0</v>
      </c>
      <c r="AQ11" s="48">
        <f t="shared" si="5"/>
        <v>0</v>
      </c>
      <c r="AR11" s="48">
        <f t="shared" si="5"/>
        <v>0</v>
      </c>
      <c r="AS11" s="48">
        <f t="shared" si="5"/>
        <v>0</v>
      </c>
      <c r="AT11" s="48">
        <f t="shared" si="5"/>
        <v>0</v>
      </c>
    </row>
    <row r="12" ht="21.75" customHeight="1">
      <c r="A12" s="99">
        <v>7060.0</v>
      </c>
      <c r="B12" s="130" t="s">
        <v>253</v>
      </c>
      <c r="C12" s="114">
        <v>0.0</v>
      </c>
      <c r="D12" s="114">
        <v>0.0</v>
      </c>
      <c r="E12" s="114">
        <v>0.0</v>
      </c>
      <c r="F12" s="114">
        <v>0.0</v>
      </c>
      <c r="G12" s="114">
        <v>0.0</v>
      </c>
      <c r="H12" s="114">
        <v>0.0</v>
      </c>
      <c r="I12" s="114">
        <v>0.0</v>
      </c>
      <c r="J12" s="114">
        <v>0.0</v>
      </c>
      <c r="K12" s="114">
        <v>0.0</v>
      </c>
      <c r="L12" s="114">
        <v>0.0</v>
      </c>
      <c r="M12" s="114">
        <v>0.0</v>
      </c>
      <c r="N12" s="114">
        <v>0.0</v>
      </c>
      <c r="O12" s="95">
        <f t="shared" si="2"/>
        <v>0</v>
      </c>
      <c r="P12" s="2"/>
      <c r="Q12" s="2"/>
      <c r="R12" s="2"/>
      <c r="S12" s="2"/>
      <c r="T12" s="2"/>
      <c r="U12" s="2"/>
      <c r="V12" s="2"/>
      <c r="W12" s="2"/>
      <c r="X12" s="2"/>
      <c r="Y12" s="2"/>
      <c r="Z12" s="2"/>
      <c r="AA12" s="2" t="s">
        <v>52</v>
      </c>
      <c r="AB12" s="2" t="str">
        <f t="shared" si="3"/>
        <v>7060-000000</v>
      </c>
      <c r="AC12" s="2">
        <v>951.0</v>
      </c>
      <c r="AD12" s="2" t="str">
        <f t="shared" si="4"/>
        <v>083</v>
      </c>
      <c r="AE12" s="2"/>
      <c r="AF12" s="2"/>
      <c r="AG12" s="2">
        <v>110.0</v>
      </c>
      <c r="AH12" s="2" t="str">
        <f>Summary!$B$2</f>
        <v/>
      </c>
      <c r="AI12" s="48">
        <f t="shared" ref="AI12:AT12" si="6">IF(C12="",0,C12)</f>
        <v>0</v>
      </c>
      <c r="AJ12" s="48">
        <f t="shared" si="6"/>
        <v>0</v>
      </c>
      <c r="AK12" s="48">
        <f t="shared" si="6"/>
        <v>0</v>
      </c>
      <c r="AL12" s="48">
        <f t="shared" si="6"/>
        <v>0</v>
      </c>
      <c r="AM12" s="48">
        <f t="shared" si="6"/>
        <v>0</v>
      </c>
      <c r="AN12" s="48">
        <f t="shared" si="6"/>
        <v>0</v>
      </c>
      <c r="AO12" s="48">
        <f t="shared" si="6"/>
        <v>0</v>
      </c>
      <c r="AP12" s="48">
        <f t="shared" si="6"/>
        <v>0</v>
      </c>
      <c r="AQ12" s="48">
        <f t="shared" si="6"/>
        <v>0</v>
      </c>
      <c r="AR12" s="48">
        <f t="shared" si="6"/>
        <v>0</v>
      </c>
      <c r="AS12" s="48">
        <f t="shared" si="6"/>
        <v>0</v>
      </c>
      <c r="AT12" s="48">
        <f t="shared" si="6"/>
        <v>0</v>
      </c>
    </row>
    <row r="13" ht="21.75" customHeight="1">
      <c r="A13" s="99">
        <v>7062.0</v>
      </c>
      <c r="B13" s="130" t="s">
        <v>254</v>
      </c>
      <c r="C13" s="114">
        <v>150.0</v>
      </c>
      <c r="D13" s="114">
        <v>150.0</v>
      </c>
      <c r="E13" s="114">
        <v>150.0</v>
      </c>
      <c r="F13" s="114">
        <v>150.0</v>
      </c>
      <c r="G13" s="114">
        <v>150.0</v>
      </c>
      <c r="H13" s="114">
        <v>150.0</v>
      </c>
      <c r="I13" s="114">
        <v>150.0</v>
      </c>
      <c r="J13" s="114">
        <v>150.0</v>
      </c>
      <c r="K13" s="114">
        <v>150.0</v>
      </c>
      <c r="L13" s="114">
        <v>150.0</v>
      </c>
      <c r="M13" s="114">
        <v>150.0</v>
      </c>
      <c r="N13" s="114">
        <v>150.0</v>
      </c>
      <c r="O13" s="95">
        <f t="shared" si="2"/>
        <v>1800</v>
      </c>
      <c r="P13" s="2"/>
      <c r="Q13" s="2"/>
      <c r="R13" s="2"/>
      <c r="S13" s="2"/>
      <c r="T13" s="2"/>
      <c r="U13" s="2"/>
      <c r="V13" s="2"/>
      <c r="W13" s="2"/>
      <c r="X13" s="2"/>
      <c r="Y13" s="2"/>
      <c r="Z13" s="2"/>
      <c r="AA13" s="2" t="s">
        <v>52</v>
      </c>
      <c r="AB13" s="2" t="str">
        <f t="shared" si="3"/>
        <v>7062-000000</v>
      </c>
      <c r="AC13" s="2">
        <v>951.0</v>
      </c>
      <c r="AD13" s="2" t="str">
        <f t="shared" si="4"/>
        <v>083</v>
      </c>
      <c r="AE13" s="2"/>
      <c r="AF13" s="2"/>
      <c r="AG13" s="2">
        <v>110.0</v>
      </c>
      <c r="AH13" s="2" t="str">
        <f>Summary!$B$2</f>
        <v/>
      </c>
      <c r="AI13" s="48">
        <f t="shared" ref="AI13:AT13" si="7">IF(C13="",0,C13)</f>
        <v>150</v>
      </c>
      <c r="AJ13" s="48">
        <f t="shared" si="7"/>
        <v>150</v>
      </c>
      <c r="AK13" s="48">
        <f t="shared" si="7"/>
        <v>150</v>
      </c>
      <c r="AL13" s="48">
        <f t="shared" si="7"/>
        <v>150</v>
      </c>
      <c r="AM13" s="48">
        <f t="shared" si="7"/>
        <v>150</v>
      </c>
      <c r="AN13" s="48">
        <f t="shared" si="7"/>
        <v>150</v>
      </c>
      <c r="AO13" s="48">
        <f t="shared" si="7"/>
        <v>150</v>
      </c>
      <c r="AP13" s="48">
        <f t="shared" si="7"/>
        <v>150</v>
      </c>
      <c r="AQ13" s="48">
        <f t="shared" si="7"/>
        <v>150</v>
      </c>
      <c r="AR13" s="48">
        <f t="shared" si="7"/>
        <v>150</v>
      </c>
      <c r="AS13" s="48">
        <f t="shared" si="7"/>
        <v>150</v>
      </c>
      <c r="AT13" s="48">
        <f t="shared" si="7"/>
        <v>150</v>
      </c>
    </row>
    <row r="14" ht="21.75" customHeight="1">
      <c r="A14" s="99">
        <v>7064.0</v>
      </c>
      <c r="B14" s="130" t="s">
        <v>255</v>
      </c>
      <c r="C14" s="114"/>
      <c r="D14" s="114">
        <v>150.0</v>
      </c>
      <c r="E14" s="114"/>
      <c r="F14" s="114"/>
      <c r="G14" s="114"/>
      <c r="H14" s="114"/>
      <c r="I14" s="114">
        <v>150.0</v>
      </c>
      <c r="J14" s="114"/>
      <c r="K14" s="114"/>
      <c r="L14" s="114"/>
      <c r="M14" s="114"/>
      <c r="N14" s="114"/>
      <c r="O14" s="95">
        <f t="shared" si="2"/>
        <v>300</v>
      </c>
      <c r="P14" s="2"/>
      <c r="Q14" s="2"/>
      <c r="R14" s="2"/>
      <c r="S14" s="2"/>
      <c r="T14" s="2"/>
      <c r="U14" s="2"/>
      <c r="V14" s="2"/>
      <c r="W14" s="2"/>
      <c r="X14" s="2"/>
      <c r="Y14" s="2"/>
      <c r="Z14" s="2"/>
      <c r="AA14" s="2" t="s">
        <v>52</v>
      </c>
      <c r="AB14" s="2" t="str">
        <f t="shared" si="3"/>
        <v>7064-000000</v>
      </c>
      <c r="AC14" s="2">
        <v>951.0</v>
      </c>
      <c r="AD14" s="2" t="str">
        <f t="shared" si="4"/>
        <v>083</v>
      </c>
      <c r="AE14" s="2"/>
      <c r="AF14" s="2"/>
      <c r="AG14" s="2">
        <v>110.0</v>
      </c>
      <c r="AH14" s="2" t="str">
        <f>Summary!$B$2</f>
        <v/>
      </c>
      <c r="AI14" s="2">
        <f t="shared" ref="AI14:AT14" si="8">IF(C14="",0,C14)</f>
        <v>0</v>
      </c>
      <c r="AJ14" s="48">
        <f t="shared" si="8"/>
        <v>150</v>
      </c>
      <c r="AK14" s="2">
        <f t="shared" si="8"/>
        <v>0</v>
      </c>
      <c r="AL14" s="2">
        <f t="shared" si="8"/>
        <v>0</v>
      </c>
      <c r="AM14" s="2">
        <f t="shared" si="8"/>
        <v>0</v>
      </c>
      <c r="AN14" s="2">
        <f t="shared" si="8"/>
        <v>0</v>
      </c>
      <c r="AO14" s="48">
        <f t="shared" si="8"/>
        <v>150</v>
      </c>
      <c r="AP14" s="2">
        <f t="shared" si="8"/>
        <v>0</v>
      </c>
      <c r="AQ14" s="2">
        <f t="shared" si="8"/>
        <v>0</v>
      </c>
      <c r="AR14" s="2">
        <f t="shared" si="8"/>
        <v>0</v>
      </c>
      <c r="AS14" s="2">
        <f t="shared" si="8"/>
        <v>0</v>
      </c>
      <c r="AT14" s="2">
        <f t="shared" si="8"/>
        <v>0</v>
      </c>
    </row>
    <row r="15" ht="21.75" customHeight="1">
      <c r="A15" s="99">
        <v>7066.0</v>
      </c>
      <c r="B15" s="130" t="s">
        <v>256</v>
      </c>
      <c r="C15" s="114"/>
      <c r="D15" s="114"/>
      <c r="E15" s="114"/>
      <c r="F15" s="114"/>
      <c r="G15" s="114"/>
      <c r="H15" s="114"/>
      <c r="I15" s="114"/>
      <c r="J15" s="114"/>
      <c r="K15" s="114"/>
      <c r="L15" s="114"/>
      <c r="M15" s="114"/>
      <c r="N15" s="114"/>
      <c r="O15" s="95">
        <f t="shared" si="2"/>
        <v>0</v>
      </c>
      <c r="P15" s="2"/>
      <c r="Q15" s="2"/>
      <c r="R15" s="2"/>
      <c r="S15" s="2"/>
      <c r="T15" s="2"/>
      <c r="U15" s="2"/>
      <c r="V15" s="2"/>
      <c r="W15" s="2"/>
      <c r="X15" s="2"/>
      <c r="Y15" s="2"/>
      <c r="Z15" s="2"/>
      <c r="AA15" s="2" t="s">
        <v>52</v>
      </c>
      <c r="AB15" s="2" t="str">
        <f t="shared" si="3"/>
        <v>7066-000000</v>
      </c>
      <c r="AC15" s="2">
        <v>951.0</v>
      </c>
      <c r="AD15" s="2" t="str">
        <f t="shared" si="4"/>
        <v>083</v>
      </c>
      <c r="AE15" s="2"/>
      <c r="AF15" s="2"/>
      <c r="AG15" s="2">
        <v>110.0</v>
      </c>
      <c r="AH15" s="2" t="str">
        <f>Summary!$B$2</f>
        <v/>
      </c>
      <c r="AI15" s="2">
        <f t="shared" ref="AI15:AT15" si="9">IF(C15="",0,C15)</f>
        <v>0</v>
      </c>
      <c r="AJ15" s="2">
        <f t="shared" si="9"/>
        <v>0</v>
      </c>
      <c r="AK15" s="2">
        <f t="shared" si="9"/>
        <v>0</v>
      </c>
      <c r="AL15" s="2">
        <f t="shared" si="9"/>
        <v>0</v>
      </c>
      <c r="AM15" s="2">
        <f t="shared" si="9"/>
        <v>0</v>
      </c>
      <c r="AN15" s="2">
        <f t="shared" si="9"/>
        <v>0</v>
      </c>
      <c r="AO15" s="2">
        <f t="shared" si="9"/>
        <v>0</v>
      </c>
      <c r="AP15" s="2">
        <f t="shared" si="9"/>
        <v>0</v>
      </c>
      <c r="AQ15" s="2">
        <f t="shared" si="9"/>
        <v>0</v>
      </c>
      <c r="AR15" s="2">
        <f t="shared" si="9"/>
        <v>0</v>
      </c>
      <c r="AS15" s="2">
        <f t="shared" si="9"/>
        <v>0</v>
      </c>
      <c r="AT15" s="2">
        <f t="shared" si="9"/>
        <v>0</v>
      </c>
    </row>
    <row r="16" ht="21.75" customHeight="1">
      <c r="A16" s="99">
        <v>7068.0</v>
      </c>
      <c r="B16" s="130" t="s">
        <v>257</v>
      </c>
      <c r="C16" s="114"/>
      <c r="D16" s="114"/>
      <c r="E16" s="114"/>
      <c r="F16" s="114"/>
      <c r="G16" s="114"/>
      <c r="H16" s="114"/>
      <c r="I16" s="114"/>
      <c r="J16" s="114"/>
      <c r="K16" s="114"/>
      <c r="L16" s="114"/>
      <c r="M16" s="114"/>
      <c r="N16" s="114"/>
      <c r="O16" s="95">
        <f t="shared" si="2"/>
        <v>0</v>
      </c>
      <c r="P16" s="2"/>
      <c r="Q16" s="2"/>
      <c r="R16" s="2"/>
      <c r="S16" s="2"/>
      <c r="T16" s="2"/>
      <c r="U16" s="2"/>
      <c r="V16" s="2"/>
      <c r="W16" s="2"/>
      <c r="X16" s="2"/>
      <c r="Y16" s="2"/>
      <c r="Z16" s="2"/>
      <c r="AA16" s="2" t="s">
        <v>52</v>
      </c>
      <c r="AB16" s="2" t="str">
        <f t="shared" si="3"/>
        <v>7068-000000</v>
      </c>
      <c r="AC16" s="2">
        <v>951.0</v>
      </c>
      <c r="AD16" s="2" t="str">
        <f t="shared" si="4"/>
        <v>083</v>
      </c>
      <c r="AE16" s="2"/>
      <c r="AF16" s="2"/>
      <c r="AG16" s="2">
        <v>110.0</v>
      </c>
      <c r="AH16" s="2" t="str">
        <f>Summary!$B$2</f>
        <v/>
      </c>
      <c r="AI16" s="2">
        <f t="shared" ref="AI16:AT16" si="10">IF(C16="",0,C16)</f>
        <v>0</v>
      </c>
      <c r="AJ16" s="2">
        <f t="shared" si="10"/>
        <v>0</v>
      </c>
      <c r="AK16" s="2">
        <f t="shared" si="10"/>
        <v>0</v>
      </c>
      <c r="AL16" s="2">
        <f t="shared" si="10"/>
        <v>0</v>
      </c>
      <c r="AM16" s="2">
        <f t="shared" si="10"/>
        <v>0</v>
      </c>
      <c r="AN16" s="2">
        <f t="shared" si="10"/>
        <v>0</v>
      </c>
      <c r="AO16" s="2">
        <f t="shared" si="10"/>
        <v>0</v>
      </c>
      <c r="AP16" s="2">
        <f t="shared" si="10"/>
        <v>0</v>
      </c>
      <c r="AQ16" s="2">
        <f t="shared" si="10"/>
        <v>0</v>
      </c>
      <c r="AR16" s="2">
        <f t="shared" si="10"/>
        <v>0</v>
      </c>
      <c r="AS16" s="2">
        <f t="shared" si="10"/>
        <v>0</v>
      </c>
      <c r="AT16" s="2">
        <f t="shared" si="10"/>
        <v>0</v>
      </c>
    </row>
    <row r="17" ht="21.75" customHeight="1">
      <c r="A17" s="99">
        <v>7078.0</v>
      </c>
      <c r="B17" s="130" t="str">
        <f>IF(ISTEXT("Travel-"&amp;VLOOKUP(A17,'Chart of Accounts'!$B$5:$C$50,2,FALSE)),"Travel-"&amp;VLOOKUP(A17,'Chart of Accounts'!$B$5:$C$50,2,FALSE),"")</f>
        <v>Travel-Food Expense</v>
      </c>
      <c r="C17" s="114"/>
      <c r="D17" s="114">
        <v>240.0</v>
      </c>
      <c r="E17" s="114"/>
      <c r="F17" s="114"/>
      <c r="G17" s="114"/>
      <c r="H17" s="114"/>
      <c r="I17" s="114">
        <v>75.0</v>
      </c>
      <c r="J17" s="114"/>
      <c r="K17" s="114"/>
      <c r="L17" s="114"/>
      <c r="M17" s="114"/>
      <c r="N17" s="114"/>
      <c r="O17" s="95">
        <f t="shared" si="2"/>
        <v>315</v>
      </c>
      <c r="P17" s="2"/>
      <c r="Q17" s="2"/>
      <c r="R17" s="2"/>
      <c r="S17" s="2"/>
      <c r="T17" s="2"/>
      <c r="U17" s="2"/>
      <c r="V17" s="2"/>
      <c r="W17" s="2"/>
      <c r="X17" s="2"/>
      <c r="Y17" s="2"/>
      <c r="Z17" s="2"/>
      <c r="AA17" s="2" t="s">
        <v>52</v>
      </c>
      <c r="AB17" s="2" t="str">
        <f t="shared" si="3"/>
        <v>7078-000000</v>
      </c>
      <c r="AC17" s="2">
        <v>951.0</v>
      </c>
      <c r="AD17" s="2" t="str">
        <f t="shared" si="4"/>
        <v>083</v>
      </c>
      <c r="AE17" s="2"/>
      <c r="AF17" s="2"/>
      <c r="AG17" s="2">
        <v>110.0</v>
      </c>
      <c r="AH17" s="2" t="str">
        <f>Summary!$B$2</f>
        <v/>
      </c>
      <c r="AI17" s="2">
        <f t="shared" ref="AI17:AT17" si="11">IF(C17="",0,C17)</f>
        <v>0</v>
      </c>
      <c r="AJ17" s="48">
        <f t="shared" si="11"/>
        <v>240</v>
      </c>
      <c r="AK17" s="2">
        <f t="shared" si="11"/>
        <v>0</v>
      </c>
      <c r="AL17" s="2">
        <f t="shared" si="11"/>
        <v>0</v>
      </c>
      <c r="AM17" s="2">
        <f t="shared" si="11"/>
        <v>0</v>
      </c>
      <c r="AN17" s="2">
        <f t="shared" si="11"/>
        <v>0</v>
      </c>
      <c r="AO17" s="48">
        <f t="shared" si="11"/>
        <v>75</v>
      </c>
      <c r="AP17" s="2">
        <f t="shared" si="11"/>
        <v>0</v>
      </c>
      <c r="AQ17" s="2">
        <f t="shared" si="11"/>
        <v>0</v>
      </c>
      <c r="AR17" s="2">
        <f t="shared" si="11"/>
        <v>0</v>
      </c>
      <c r="AS17" s="2">
        <f t="shared" si="11"/>
        <v>0</v>
      </c>
      <c r="AT17" s="2">
        <f t="shared" si="11"/>
        <v>0</v>
      </c>
    </row>
    <row r="18" ht="21.75" customHeight="1">
      <c r="A18" s="93"/>
      <c r="B18" s="139"/>
      <c r="C18" s="140">
        <f t="shared" ref="C18:O18" si="12">SUM(C10:C17)</f>
        <v>150</v>
      </c>
      <c r="D18" s="140">
        <f t="shared" si="12"/>
        <v>2300</v>
      </c>
      <c r="E18" s="140">
        <f t="shared" si="12"/>
        <v>150</v>
      </c>
      <c r="F18" s="140">
        <f t="shared" si="12"/>
        <v>150</v>
      </c>
      <c r="G18" s="140">
        <f t="shared" si="12"/>
        <v>150</v>
      </c>
      <c r="H18" s="140">
        <f t="shared" si="12"/>
        <v>150</v>
      </c>
      <c r="I18" s="140">
        <f t="shared" si="12"/>
        <v>975</v>
      </c>
      <c r="J18" s="140">
        <f t="shared" si="12"/>
        <v>150</v>
      </c>
      <c r="K18" s="140">
        <f t="shared" si="12"/>
        <v>150</v>
      </c>
      <c r="L18" s="140">
        <f t="shared" si="12"/>
        <v>150</v>
      </c>
      <c r="M18" s="140">
        <f t="shared" si="12"/>
        <v>150</v>
      </c>
      <c r="N18" s="140">
        <f t="shared" si="12"/>
        <v>150</v>
      </c>
      <c r="O18" s="140">
        <f t="shared" si="12"/>
        <v>4775</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ht="21.75" customHeight="1">
      <c r="A19" s="93"/>
      <c r="B19" s="139"/>
      <c r="C19" s="95"/>
      <c r="D19" s="95"/>
      <c r="E19" s="95"/>
      <c r="F19" s="95"/>
      <c r="G19" s="95"/>
      <c r="H19" s="95"/>
      <c r="I19" s="95"/>
      <c r="J19" s="95"/>
      <c r="K19" s="95"/>
      <c r="L19" s="95"/>
      <c r="M19" s="95"/>
      <c r="N19" s="95"/>
      <c r="O19" s="95"/>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ht="21.75" customHeight="1">
      <c r="A20" s="138" t="s">
        <v>131</v>
      </c>
      <c r="B20" s="139"/>
      <c r="C20" s="95"/>
      <c r="D20" s="95"/>
      <c r="E20" s="95"/>
      <c r="F20" s="95"/>
      <c r="G20" s="95"/>
      <c r="H20" s="95"/>
      <c r="I20" s="95"/>
      <c r="J20" s="95"/>
      <c r="K20" s="95"/>
      <c r="L20" s="95"/>
      <c r="M20" s="95"/>
      <c r="N20" s="95"/>
      <c r="O20" s="95"/>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ht="21.75" customHeight="1">
      <c r="A21" s="99">
        <v>7056.0</v>
      </c>
      <c r="B21" s="130" t="s">
        <v>251</v>
      </c>
      <c r="C21" s="114"/>
      <c r="D21" s="114">
        <v>795.0</v>
      </c>
      <c r="E21" s="114"/>
      <c r="F21" s="114"/>
      <c r="G21" s="114"/>
      <c r="H21" s="114"/>
      <c r="I21" s="114"/>
      <c r="J21" s="114"/>
      <c r="K21" s="114"/>
      <c r="L21" s="114"/>
      <c r="M21" s="114"/>
      <c r="N21" s="114"/>
      <c r="O21" s="95">
        <f t="shared" ref="O21:O28" si="14">SUM(C21:N21)</f>
        <v>795</v>
      </c>
      <c r="P21" s="2"/>
      <c r="Q21" s="2"/>
      <c r="R21" s="2"/>
      <c r="S21" s="2"/>
      <c r="T21" s="2"/>
      <c r="U21" s="2"/>
      <c r="V21" s="2"/>
      <c r="W21" s="2"/>
      <c r="X21" s="2"/>
      <c r="Y21" s="2"/>
      <c r="Z21" s="2"/>
      <c r="AA21" s="2" t="s">
        <v>52</v>
      </c>
      <c r="AB21" s="2" t="str">
        <f t="shared" ref="AB21:AB28" si="15">IF(A21="","",A21&amp;"-000000")</f>
        <v>7056-000000</v>
      </c>
      <c r="AC21" s="2">
        <v>952.0</v>
      </c>
      <c r="AD21" s="2" t="str">
        <f t="shared" ref="AD21:AD28" si="16">IF(LEN($O$1)=3,$O$1,IF(LEN($O$1)=2,0&amp;$O$1,IF(LEN($O$1)=1,0&amp;0&amp;$O$1,"ERROR")))</f>
        <v>083</v>
      </c>
      <c r="AE21" s="2"/>
      <c r="AF21" s="2"/>
      <c r="AG21" s="2">
        <v>110.0</v>
      </c>
      <c r="AH21" s="2" t="str">
        <f>Summary!$B$2</f>
        <v/>
      </c>
      <c r="AI21" s="2">
        <f t="shared" ref="AI21:AT21" si="13">IF(C21="",0,C21)</f>
        <v>0</v>
      </c>
      <c r="AJ21" s="48">
        <f t="shared" si="13"/>
        <v>795</v>
      </c>
      <c r="AK21" s="2">
        <f t="shared" si="13"/>
        <v>0</v>
      </c>
      <c r="AL21" s="2">
        <f t="shared" si="13"/>
        <v>0</v>
      </c>
      <c r="AM21" s="2">
        <f t="shared" si="13"/>
        <v>0</v>
      </c>
      <c r="AN21" s="2">
        <f t="shared" si="13"/>
        <v>0</v>
      </c>
      <c r="AO21" s="2">
        <f t="shared" si="13"/>
        <v>0</v>
      </c>
      <c r="AP21" s="2">
        <f t="shared" si="13"/>
        <v>0</v>
      </c>
      <c r="AQ21" s="2">
        <f t="shared" si="13"/>
        <v>0</v>
      </c>
      <c r="AR21" s="2">
        <f t="shared" si="13"/>
        <v>0</v>
      </c>
      <c r="AS21" s="2">
        <f t="shared" si="13"/>
        <v>0</v>
      </c>
      <c r="AT21" s="2">
        <f t="shared" si="13"/>
        <v>0</v>
      </c>
    </row>
    <row r="22" ht="21.75" customHeight="1">
      <c r="A22" s="99">
        <v>7058.0</v>
      </c>
      <c r="B22" s="130" t="s">
        <v>252</v>
      </c>
      <c r="C22" s="114"/>
      <c r="D22" s="114">
        <v>1635.0</v>
      </c>
      <c r="E22" s="114"/>
      <c r="F22" s="114"/>
      <c r="G22" s="114"/>
      <c r="H22" s="114"/>
      <c r="I22" s="114">
        <v>600.0</v>
      </c>
      <c r="J22" s="114"/>
      <c r="K22" s="114"/>
      <c r="L22" s="114"/>
      <c r="M22" s="114"/>
      <c r="N22" s="114"/>
      <c r="O22" s="95">
        <f t="shared" si="14"/>
        <v>2235</v>
      </c>
      <c r="P22" s="2"/>
      <c r="Q22" s="2"/>
      <c r="R22" s="2"/>
      <c r="S22" s="2"/>
      <c r="T22" s="2"/>
      <c r="U22" s="2"/>
      <c r="V22" s="2"/>
      <c r="W22" s="2"/>
      <c r="X22" s="2"/>
      <c r="Y22" s="2"/>
      <c r="Z22" s="2"/>
      <c r="AA22" s="2" t="s">
        <v>52</v>
      </c>
      <c r="AB22" s="2" t="str">
        <f t="shared" si="15"/>
        <v>7058-000000</v>
      </c>
      <c r="AC22" s="2">
        <v>952.0</v>
      </c>
      <c r="AD22" s="2" t="str">
        <f t="shared" si="16"/>
        <v>083</v>
      </c>
      <c r="AE22" s="2"/>
      <c r="AF22" s="2"/>
      <c r="AG22" s="2">
        <v>110.0</v>
      </c>
      <c r="AH22" s="2" t="str">
        <f>Summary!$B$2</f>
        <v/>
      </c>
      <c r="AI22" s="2">
        <f t="shared" ref="AI22:AT22" si="17">IF(C22="",0,C22)</f>
        <v>0</v>
      </c>
      <c r="AJ22" s="48">
        <f t="shared" si="17"/>
        <v>1635</v>
      </c>
      <c r="AK22" s="2">
        <f t="shared" si="17"/>
        <v>0</v>
      </c>
      <c r="AL22" s="2">
        <f t="shared" si="17"/>
        <v>0</v>
      </c>
      <c r="AM22" s="2">
        <f t="shared" si="17"/>
        <v>0</v>
      </c>
      <c r="AN22" s="2">
        <f t="shared" si="17"/>
        <v>0</v>
      </c>
      <c r="AO22" s="48">
        <f t="shared" si="17"/>
        <v>600</v>
      </c>
      <c r="AP22" s="2">
        <f t="shared" si="17"/>
        <v>0</v>
      </c>
      <c r="AQ22" s="2">
        <f t="shared" si="17"/>
        <v>0</v>
      </c>
      <c r="AR22" s="2">
        <f t="shared" si="17"/>
        <v>0</v>
      </c>
      <c r="AS22" s="2">
        <f t="shared" si="17"/>
        <v>0</v>
      </c>
      <c r="AT22" s="2">
        <f t="shared" si="17"/>
        <v>0</v>
      </c>
    </row>
    <row r="23" ht="21.75" customHeight="1">
      <c r="A23" s="99">
        <v>7060.0</v>
      </c>
      <c r="B23" s="130" t="s">
        <v>253</v>
      </c>
      <c r="C23" s="114"/>
      <c r="D23" s="114"/>
      <c r="E23" s="114"/>
      <c r="F23" s="114"/>
      <c r="G23" s="114"/>
      <c r="H23" s="114"/>
      <c r="I23" s="114"/>
      <c r="J23" s="114"/>
      <c r="K23" s="114"/>
      <c r="L23" s="114"/>
      <c r="M23" s="114"/>
      <c r="N23" s="114"/>
      <c r="O23" s="95">
        <f t="shared" si="14"/>
        <v>0</v>
      </c>
      <c r="P23" s="2"/>
      <c r="Q23" s="2"/>
      <c r="R23" s="2"/>
      <c r="S23" s="2"/>
      <c r="T23" s="2"/>
      <c r="U23" s="2"/>
      <c r="V23" s="2"/>
      <c r="W23" s="2"/>
      <c r="X23" s="2"/>
      <c r="Y23" s="2"/>
      <c r="Z23" s="2"/>
      <c r="AA23" s="2" t="s">
        <v>52</v>
      </c>
      <c r="AB23" s="2" t="str">
        <f t="shared" si="15"/>
        <v>7060-000000</v>
      </c>
      <c r="AC23" s="2">
        <v>952.0</v>
      </c>
      <c r="AD23" s="2" t="str">
        <f t="shared" si="16"/>
        <v>083</v>
      </c>
      <c r="AE23" s="2"/>
      <c r="AF23" s="2"/>
      <c r="AG23" s="2">
        <v>110.0</v>
      </c>
      <c r="AH23" s="2" t="str">
        <f>Summary!$B$2</f>
        <v/>
      </c>
      <c r="AI23" s="2">
        <f t="shared" ref="AI23:AT23" si="18">IF(C23="",0,C23)</f>
        <v>0</v>
      </c>
      <c r="AJ23" s="2">
        <f t="shared" si="18"/>
        <v>0</v>
      </c>
      <c r="AK23" s="2">
        <f t="shared" si="18"/>
        <v>0</v>
      </c>
      <c r="AL23" s="2">
        <f t="shared" si="18"/>
        <v>0</v>
      </c>
      <c r="AM23" s="2">
        <f t="shared" si="18"/>
        <v>0</v>
      </c>
      <c r="AN23" s="2">
        <f t="shared" si="18"/>
        <v>0</v>
      </c>
      <c r="AO23" s="2">
        <f t="shared" si="18"/>
        <v>0</v>
      </c>
      <c r="AP23" s="2">
        <f t="shared" si="18"/>
        <v>0</v>
      </c>
      <c r="AQ23" s="2">
        <f t="shared" si="18"/>
        <v>0</v>
      </c>
      <c r="AR23" s="2">
        <f t="shared" si="18"/>
        <v>0</v>
      </c>
      <c r="AS23" s="2">
        <f t="shared" si="18"/>
        <v>0</v>
      </c>
      <c r="AT23" s="2">
        <f t="shared" si="18"/>
        <v>0</v>
      </c>
    </row>
    <row r="24" ht="21.75" customHeight="1">
      <c r="A24" s="99">
        <v>7062.0</v>
      </c>
      <c r="B24" s="130" t="s">
        <v>254</v>
      </c>
      <c r="C24" s="114">
        <v>100.0</v>
      </c>
      <c r="D24" s="114">
        <v>100.0</v>
      </c>
      <c r="E24" s="114">
        <v>100.0</v>
      </c>
      <c r="F24" s="114">
        <v>150.0</v>
      </c>
      <c r="G24" s="114">
        <v>150.0</v>
      </c>
      <c r="H24" s="114">
        <v>150.0</v>
      </c>
      <c r="I24" s="114">
        <v>150.0</v>
      </c>
      <c r="J24" s="114">
        <v>150.0</v>
      </c>
      <c r="K24" s="114">
        <v>150.0</v>
      </c>
      <c r="L24" s="114">
        <v>150.0</v>
      </c>
      <c r="M24" s="114">
        <v>150.0</v>
      </c>
      <c r="N24" s="114">
        <v>150.0</v>
      </c>
      <c r="O24" s="95">
        <f t="shared" si="14"/>
        <v>1650</v>
      </c>
      <c r="P24" s="2"/>
      <c r="Q24" s="2"/>
      <c r="R24" s="2"/>
      <c r="S24" s="2"/>
      <c r="T24" s="2"/>
      <c r="U24" s="2"/>
      <c r="V24" s="2"/>
      <c r="W24" s="2"/>
      <c r="X24" s="2"/>
      <c r="Y24" s="2"/>
      <c r="Z24" s="2"/>
      <c r="AA24" s="2" t="s">
        <v>52</v>
      </c>
      <c r="AB24" s="2" t="str">
        <f t="shared" si="15"/>
        <v>7062-000000</v>
      </c>
      <c r="AC24" s="2">
        <v>952.0</v>
      </c>
      <c r="AD24" s="2" t="str">
        <f t="shared" si="16"/>
        <v>083</v>
      </c>
      <c r="AE24" s="2"/>
      <c r="AF24" s="2"/>
      <c r="AG24" s="2">
        <v>110.0</v>
      </c>
      <c r="AH24" s="2" t="str">
        <f>Summary!$B$2</f>
        <v/>
      </c>
      <c r="AI24" s="48">
        <f t="shared" ref="AI24:AT24" si="19">IF(C24="",0,C24)</f>
        <v>100</v>
      </c>
      <c r="AJ24" s="48">
        <f t="shared" si="19"/>
        <v>100</v>
      </c>
      <c r="AK24" s="48">
        <f t="shared" si="19"/>
        <v>100</v>
      </c>
      <c r="AL24" s="48">
        <f t="shared" si="19"/>
        <v>150</v>
      </c>
      <c r="AM24" s="48">
        <f t="shared" si="19"/>
        <v>150</v>
      </c>
      <c r="AN24" s="48">
        <f t="shared" si="19"/>
        <v>150</v>
      </c>
      <c r="AO24" s="48">
        <f t="shared" si="19"/>
        <v>150</v>
      </c>
      <c r="AP24" s="48">
        <f t="shared" si="19"/>
        <v>150</v>
      </c>
      <c r="AQ24" s="48">
        <f t="shared" si="19"/>
        <v>150</v>
      </c>
      <c r="AR24" s="48">
        <f t="shared" si="19"/>
        <v>150</v>
      </c>
      <c r="AS24" s="48">
        <f t="shared" si="19"/>
        <v>150</v>
      </c>
      <c r="AT24" s="48">
        <f t="shared" si="19"/>
        <v>150</v>
      </c>
    </row>
    <row r="25" ht="21.75" customHeight="1">
      <c r="A25" s="99">
        <v>7064.0</v>
      </c>
      <c r="B25" s="130" t="s">
        <v>255</v>
      </c>
      <c r="C25" s="114"/>
      <c r="D25" s="114">
        <v>30.0</v>
      </c>
      <c r="E25" s="114"/>
      <c r="F25" s="114"/>
      <c r="G25" s="114"/>
      <c r="H25" s="114"/>
      <c r="I25" s="114">
        <v>150.0</v>
      </c>
      <c r="J25" s="114"/>
      <c r="K25" s="114"/>
      <c r="L25" s="114"/>
      <c r="M25" s="114"/>
      <c r="N25" s="114"/>
      <c r="O25" s="95">
        <f t="shared" si="14"/>
        <v>180</v>
      </c>
      <c r="P25" s="2"/>
      <c r="Q25" s="2"/>
      <c r="R25" s="2"/>
      <c r="S25" s="2"/>
      <c r="T25" s="2"/>
      <c r="U25" s="2"/>
      <c r="V25" s="2"/>
      <c r="W25" s="2"/>
      <c r="X25" s="2"/>
      <c r="Y25" s="2"/>
      <c r="Z25" s="2"/>
      <c r="AA25" s="2" t="s">
        <v>52</v>
      </c>
      <c r="AB25" s="2" t="str">
        <f t="shared" si="15"/>
        <v>7064-000000</v>
      </c>
      <c r="AC25" s="2">
        <v>952.0</v>
      </c>
      <c r="AD25" s="2" t="str">
        <f t="shared" si="16"/>
        <v>083</v>
      </c>
      <c r="AE25" s="2"/>
      <c r="AF25" s="2"/>
      <c r="AG25" s="2">
        <v>110.0</v>
      </c>
      <c r="AH25" s="2" t="str">
        <f>Summary!$B$2</f>
        <v/>
      </c>
      <c r="AI25" s="2">
        <f t="shared" ref="AI25:AT25" si="20">IF(C25="",0,C25)</f>
        <v>0</v>
      </c>
      <c r="AJ25" s="48">
        <f t="shared" si="20"/>
        <v>30</v>
      </c>
      <c r="AK25" s="2">
        <f t="shared" si="20"/>
        <v>0</v>
      </c>
      <c r="AL25" s="2">
        <f t="shared" si="20"/>
        <v>0</v>
      </c>
      <c r="AM25" s="2">
        <f t="shared" si="20"/>
        <v>0</v>
      </c>
      <c r="AN25" s="2">
        <f t="shared" si="20"/>
        <v>0</v>
      </c>
      <c r="AO25" s="48">
        <f t="shared" si="20"/>
        <v>150</v>
      </c>
      <c r="AP25" s="2">
        <f t="shared" si="20"/>
        <v>0</v>
      </c>
      <c r="AQ25" s="2">
        <f t="shared" si="20"/>
        <v>0</v>
      </c>
      <c r="AR25" s="2">
        <f t="shared" si="20"/>
        <v>0</v>
      </c>
      <c r="AS25" s="2">
        <f t="shared" si="20"/>
        <v>0</v>
      </c>
      <c r="AT25" s="2">
        <f t="shared" si="20"/>
        <v>0</v>
      </c>
    </row>
    <row r="26" ht="21.75" customHeight="1">
      <c r="A26" s="99">
        <v>7066.0</v>
      </c>
      <c r="B26" s="130" t="s">
        <v>256</v>
      </c>
      <c r="C26" s="114"/>
      <c r="D26" s="114">
        <v>6.0</v>
      </c>
      <c r="E26" s="114"/>
      <c r="F26" s="114"/>
      <c r="G26" s="114"/>
      <c r="H26" s="114"/>
      <c r="I26" s="114"/>
      <c r="J26" s="114"/>
      <c r="K26" s="114"/>
      <c r="L26" s="114"/>
      <c r="M26" s="114"/>
      <c r="N26" s="114"/>
      <c r="O26" s="95">
        <f t="shared" si="14"/>
        <v>6</v>
      </c>
      <c r="P26" s="2"/>
      <c r="Q26" s="2"/>
      <c r="R26" s="2"/>
      <c r="S26" s="2"/>
      <c r="T26" s="2"/>
      <c r="U26" s="2"/>
      <c r="V26" s="2"/>
      <c r="W26" s="2"/>
      <c r="X26" s="2"/>
      <c r="Y26" s="2"/>
      <c r="Z26" s="2"/>
      <c r="AA26" s="2" t="s">
        <v>52</v>
      </c>
      <c r="AB26" s="2" t="str">
        <f t="shared" si="15"/>
        <v>7066-000000</v>
      </c>
      <c r="AC26" s="2">
        <v>952.0</v>
      </c>
      <c r="AD26" s="2" t="str">
        <f t="shared" si="16"/>
        <v>083</v>
      </c>
      <c r="AE26" s="2"/>
      <c r="AF26" s="2"/>
      <c r="AG26" s="2">
        <v>110.0</v>
      </c>
      <c r="AH26" s="2" t="str">
        <f>Summary!$B$2</f>
        <v/>
      </c>
      <c r="AI26" s="2">
        <f t="shared" ref="AI26:AT26" si="21">IF(C26="",0,C26)</f>
        <v>0</v>
      </c>
      <c r="AJ26" s="48">
        <f t="shared" si="21"/>
        <v>6</v>
      </c>
      <c r="AK26" s="2">
        <f t="shared" si="21"/>
        <v>0</v>
      </c>
      <c r="AL26" s="2">
        <f t="shared" si="21"/>
        <v>0</v>
      </c>
      <c r="AM26" s="2">
        <f t="shared" si="21"/>
        <v>0</v>
      </c>
      <c r="AN26" s="2">
        <f t="shared" si="21"/>
        <v>0</v>
      </c>
      <c r="AO26" s="2">
        <f t="shared" si="21"/>
        <v>0</v>
      </c>
      <c r="AP26" s="2">
        <f t="shared" si="21"/>
        <v>0</v>
      </c>
      <c r="AQ26" s="2">
        <f t="shared" si="21"/>
        <v>0</v>
      </c>
      <c r="AR26" s="2">
        <f t="shared" si="21"/>
        <v>0</v>
      </c>
      <c r="AS26" s="2">
        <f t="shared" si="21"/>
        <v>0</v>
      </c>
      <c r="AT26" s="2">
        <f t="shared" si="21"/>
        <v>0</v>
      </c>
    </row>
    <row r="27" ht="21.75" customHeight="1">
      <c r="A27" s="99">
        <v>7068.0</v>
      </c>
      <c r="B27" s="130" t="s">
        <v>257</v>
      </c>
      <c r="C27" s="114"/>
      <c r="D27" s="114"/>
      <c r="E27" s="114"/>
      <c r="F27" s="114"/>
      <c r="G27" s="114"/>
      <c r="H27" s="114"/>
      <c r="I27" s="114"/>
      <c r="J27" s="114"/>
      <c r="K27" s="114"/>
      <c r="L27" s="114"/>
      <c r="M27" s="114"/>
      <c r="N27" s="114"/>
      <c r="O27" s="95">
        <f t="shared" si="14"/>
        <v>0</v>
      </c>
      <c r="P27" s="2"/>
      <c r="Q27" s="2"/>
      <c r="R27" s="2"/>
      <c r="S27" s="2"/>
      <c r="T27" s="2"/>
      <c r="U27" s="2"/>
      <c r="V27" s="2"/>
      <c r="W27" s="2"/>
      <c r="X27" s="2"/>
      <c r="Y27" s="2"/>
      <c r="Z27" s="2"/>
      <c r="AA27" s="2" t="s">
        <v>52</v>
      </c>
      <c r="AB27" s="2" t="str">
        <f t="shared" si="15"/>
        <v>7068-000000</v>
      </c>
      <c r="AC27" s="2">
        <v>952.0</v>
      </c>
      <c r="AD27" s="2" t="str">
        <f t="shared" si="16"/>
        <v>083</v>
      </c>
      <c r="AE27" s="2"/>
      <c r="AF27" s="2"/>
      <c r="AG27" s="2">
        <v>110.0</v>
      </c>
      <c r="AH27" s="2" t="str">
        <f>Summary!$B$2</f>
        <v/>
      </c>
      <c r="AI27" s="2">
        <f t="shared" ref="AI27:AT27" si="22">IF(C27="",0,C27)</f>
        <v>0</v>
      </c>
      <c r="AJ27" s="2">
        <f t="shared" si="22"/>
        <v>0</v>
      </c>
      <c r="AK27" s="2">
        <f t="shared" si="22"/>
        <v>0</v>
      </c>
      <c r="AL27" s="2">
        <f t="shared" si="22"/>
        <v>0</v>
      </c>
      <c r="AM27" s="2">
        <f t="shared" si="22"/>
        <v>0</v>
      </c>
      <c r="AN27" s="2">
        <f t="shared" si="22"/>
        <v>0</v>
      </c>
      <c r="AO27" s="2">
        <f t="shared" si="22"/>
        <v>0</v>
      </c>
      <c r="AP27" s="2">
        <f t="shared" si="22"/>
        <v>0</v>
      </c>
      <c r="AQ27" s="2">
        <f t="shared" si="22"/>
        <v>0</v>
      </c>
      <c r="AR27" s="2">
        <f t="shared" si="22"/>
        <v>0</v>
      </c>
      <c r="AS27" s="2">
        <f t="shared" si="22"/>
        <v>0</v>
      </c>
      <c r="AT27" s="2">
        <f t="shared" si="22"/>
        <v>0</v>
      </c>
    </row>
    <row r="28" ht="21.75" customHeight="1">
      <c r="A28" s="99">
        <v>7078.0</v>
      </c>
      <c r="B28" s="130" t="str">
        <f>IF(ISTEXT("Travel-"&amp;VLOOKUP(A28,'Chart of Accounts'!$B$5:$C$50,2,FALSE)),"Travel-"&amp;VLOOKUP(A28,'Chart of Accounts'!$B$5:$C$50,2,FALSE),"")</f>
        <v>Travel-Food Expense</v>
      </c>
      <c r="C28" s="114"/>
      <c r="D28" s="114">
        <v>140.0</v>
      </c>
      <c r="E28" s="114"/>
      <c r="F28" s="114"/>
      <c r="G28" s="114"/>
      <c r="H28" s="114"/>
      <c r="I28" s="114">
        <v>75.0</v>
      </c>
      <c r="J28" s="114"/>
      <c r="K28" s="114"/>
      <c r="L28" s="114"/>
      <c r="M28" s="114"/>
      <c r="N28" s="114"/>
      <c r="O28" s="95">
        <f t="shared" si="14"/>
        <v>215</v>
      </c>
      <c r="P28" s="2"/>
      <c r="Q28" s="2"/>
      <c r="R28" s="2"/>
      <c r="S28" s="2"/>
      <c r="T28" s="2"/>
      <c r="U28" s="2"/>
      <c r="V28" s="2"/>
      <c r="W28" s="2"/>
      <c r="X28" s="2"/>
      <c r="Y28" s="2"/>
      <c r="Z28" s="2"/>
      <c r="AA28" s="2" t="s">
        <v>52</v>
      </c>
      <c r="AB28" s="2" t="str">
        <f t="shared" si="15"/>
        <v>7078-000000</v>
      </c>
      <c r="AC28" s="2">
        <v>952.0</v>
      </c>
      <c r="AD28" s="2" t="str">
        <f t="shared" si="16"/>
        <v>083</v>
      </c>
      <c r="AE28" s="2"/>
      <c r="AF28" s="2"/>
      <c r="AG28" s="2">
        <v>110.0</v>
      </c>
      <c r="AH28" s="2" t="str">
        <f>Summary!$B$2</f>
        <v/>
      </c>
      <c r="AI28" s="2">
        <f t="shared" ref="AI28:AT28" si="23">IF(C28="",0,C28)</f>
        <v>0</v>
      </c>
      <c r="AJ28" s="48">
        <f t="shared" si="23"/>
        <v>140</v>
      </c>
      <c r="AK28" s="2">
        <f t="shared" si="23"/>
        <v>0</v>
      </c>
      <c r="AL28" s="2">
        <f t="shared" si="23"/>
        <v>0</v>
      </c>
      <c r="AM28" s="2">
        <f t="shared" si="23"/>
        <v>0</v>
      </c>
      <c r="AN28" s="2">
        <f t="shared" si="23"/>
        <v>0</v>
      </c>
      <c r="AO28" s="48">
        <f t="shared" si="23"/>
        <v>75</v>
      </c>
      <c r="AP28" s="2">
        <f t="shared" si="23"/>
        <v>0</v>
      </c>
      <c r="AQ28" s="2">
        <f t="shared" si="23"/>
        <v>0</v>
      </c>
      <c r="AR28" s="2">
        <f t="shared" si="23"/>
        <v>0</v>
      </c>
      <c r="AS28" s="2">
        <f t="shared" si="23"/>
        <v>0</v>
      </c>
      <c r="AT28" s="2">
        <f t="shared" si="23"/>
        <v>0</v>
      </c>
    </row>
    <row r="29" ht="21.75" customHeight="1">
      <c r="A29" s="99"/>
      <c r="B29" s="130"/>
      <c r="C29" s="140">
        <f t="shared" ref="C29:O29" si="24">SUM(C21:C28)</f>
        <v>100</v>
      </c>
      <c r="D29" s="140">
        <f t="shared" si="24"/>
        <v>2706</v>
      </c>
      <c r="E29" s="140">
        <f t="shared" si="24"/>
        <v>100</v>
      </c>
      <c r="F29" s="140">
        <f t="shared" si="24"/>
        <v>150</v>
      </c>
      <c r="G29" s="140">
        <f t="shared" si="24"/>
        <v>150</v>
      </c>
      <c r="H29" s="140">
        <f t="shared" si="24"/>
        <v>150</v>
      </c>
      <c r="I29" s="140">
        <f t="shared" si="24"/>
        <v>975</v>
      </c>
      <c r="J29" s="140">
        <f t="shared" si="24"/>
        <v>150</v>
      </c>
      <c r="K29" s="140">
        <f t="shared" si="24"/>
        <v>150</v>
      </c>
      <c r="L29" s="140">
        <f t="shared" si="24"/>
        <v>150</v>
      </c>
      <c r="M29" s="140">
        <f t="shared" si="24"/>
        <v>150</v>
      </c>
      <c r="N29" s="140">
        <f t="shared" si="24"/>
        <v>150</v>
      </c>
      <c r="O29" s="140">
        <f t="shared" si="24"/>
        <v>5081</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ht="21.75" customHeight="1">
      <c r="A30" s="99"/>
      <c r="B30" s="130"/>
      <c r="C30" s="95"/>
      <c r="D30" s="95"/>
      <c r="E30" s="95"/>
      <c r="F30" s="95"/>
      <c r="G30" s="95"/>
      <c r="H30" s="95"/>
      <c r="I30" s="95"/>
      <c r="J30" s="95"/>
      <c r="K30" s="95"/>
      <c r="L30" s="95"/>
      <c r="M30" s="95"/>
      <c r="N30" s="95"/>
      <c r="O30" s="95"/>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ht="21.75" customHeight="1">
      <c r="A31" s="138" t="s">
        <v>122</v>
      </c>
      <c r="B31" s="139"/>
      <c r="C31" s="95"/>
      <c r="D31" s="95"/>
      <c r="E31" s="95"/>
      <c r="F31" s="95"/>
      <c r="G31" s="95"/>
      <c r="H31" s="95"/>
      <c r="I31" s="95"/>
      <c r="J31" s="95"/>
      <c r="K31" s="95"/>
      <c r="L31" s="95"/>
      <c r="M31" s="95"/>
      <c r="N31" s="95"/>
      <c r="O31" s="95"/>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ht="21.75" customHeight="1">
      <c r="A32" s="99">
        <v>7056.0</v>
      </c>
      <c r="B32" s="130" t="s">
        <v>251</v>
      </c>
      <c r="C32" s="114"/>
      <c r="D32" s="114"/>
      <c r="E32" s="114"/>
      <c r="F32" s="114"/>
      <c r="G32" s="114"/>
      <c r="H32" s="114"/>
      <c r="I32" s="114"/>
      <c r="J32" s="114"/>
      <c r="K32" s="114"/>
      <c r="L32" s="114"/>
      <c r="M32" s="114"/>
      <c r="N32" s="114"/>
      <c r="O32" s="95">
        <f t="shared" ref="O32:O39" si="26">SUM(C32:N32)</f>
        <v>0</v>
      </c>
      <c r="P32" s="2"/>
      <c r="Q32" s="2"/>
      <c r="R32" s="2"/>
      <c r="S32" s="2"/>
      <c r="T32" s="2"/>
      <c r="U32" s="2"/>
      <c r="V32" s="2"/>
      <c r="W32" s="2"/>
      <c r="X32" s="2"/>
      <c r="Y32" s="2"/>
      <c r="Z32" s="2"/>
      <c r="AA32" s="2" t="s">
        <v>52</v>
      </c>
      <c r="AB32" s="2" t="str">
        <f t="shared" ref="AB32:AB39" si="27">IF(A32="","",A32&amp;"-000000")</f>
        <v>7056-000000</v>
      </c>
      <c r="AC32" s="2">
        <v>953.0</v>
      </c>
      <c r="AD32" s="2" t="str">
        <f t="shared" ref="AD32:AD39" si="28">IF(LEN($O$1)=3,$O$1,IF(LEN($O$1)=2,0&amp;$O$1,IF(LEN($O$1)=1,0&amp;0&amp;$O$1,"ERROR")))</f>
        <v>083</v>
      </c>
      <c r="AE32" s="2"/>
      <c r="AF32" s="2"/>
      <c r="AG32" s="2">
        <v>110.0</v>
      </c>
      <c r="AH32" s="2" t="str">
        <f>Summary!$B$2</f>
        <v/>
      </c>
      <c r="AI32" s="2">
        <f t="shared" ref="AI32:AT32" si="25">IF(C32="",0,C32)</f>
        <v>0</v>
      </c>
      <c r="AJ32" s="2">
        <f t="shared" si="25"/>
        <v>0</v>
      </c>
      <c r="AK32" s="2">
        <f t="shared" si="25"/>
        <v>0</v>
      </c>
      <c r="AL32" s="2">
        <f t="shared" si="25"/>
        <v>0</v>
      </c>
      <c r="AM32" s="2">
        <f t="shared" si="25"/>
        <v>0</v>
      </c>
      <c r="AN32" s="2">
        <f t="shared" si="25"/>
        <v>0</v>
      </c>
      <c r="AO32" s="2">
        <f t="shared" si="25"/>
        <v>0</v>
      </c>
      <c r="AP32" s="2">
        <f t="shared" si="25"/>
        <v>0</v>
      </c>
      <c r="AQ32" s="2">
        <f t="shared" si="25"/>
        <v>0</v>
      </c>
      <c r="AR32" s="2">
        <f t="shared" si="25"/>
        <v>0</v>
      </c>
      <c r="AS32" s="2">
        <f t="shared" si="25"/>
        <v>0</v>
      </c>
      <c r="AT32" s="2">
        <f t="shared" si="25"/>
        <v>0</v>
      </c>
    </row>
    <row r="33" ht="21.75" customHeight="1">
      <c r="A33" s="99">
        <v>7058.0</v>
      </c>
      <c r="B33" s="130" t="s">
        <v>252</v>
      </c>
      <c r="C33" s="114"/>
      <c r="D33" s="114">
        <v>1635.0</v>
      </c>
      <c r="E33" s="114"/>
      <c r="F33" s="114"/>
      <c r="G33" s="114"/>
      <c r="H33" s="114"/>
      <c r="I33" s="114">
        <v>600.0</v>
      </c>
      <c r="J33" s="114"/>
      <c r="K33" s="114"/>
      <c r="L33" s="114"/>
      <c r="M33" s="114"/>
      <c r="N33" s="114"/>
      <c r="O33" s="95">
        <f t="shared" si="26"/>
        <v>2235</v>
      </c>
      <c r="P33" s="2"/>
      <c r="Q33" s="2"/>
      <c r="R33" s="2"/>
      <c r="S33" s="2"/>
      <c r="T33" s="2"/>
      <c r="U33" s="2"/>
      <c r="V33" s="2"/>
      <c r="W33" s="2"/>
      <c r="X33" s="2"/>
      <c r="Y33" s="2"/>
      <c r="Z33" s="2"/>
      <c r="AA33" s="2" t="s">
        <v>52</v>
      </c>
      <c r="AB33" s="2" t="str">
        <f t="shared" si="27"/>
        <v>7058-000000</v>
      </c>
      <c r="AC33" s="2">
        <v>953.0</v>
      </c>
      <c r="AD33" s="2" t="str">
        <f t="shared" si="28"/>
        <v>083</v>
      </c>
      <c r="AE33" s="2"/>
      <c r="AF33" s="2"/>
      <c r="AG33" s="2">
        <v>110.0</v>
      </c>
      <c r="AH33" s="2" t="str">
        <f>Summary!$B$2</f>
        <v/>
      </c>
      <c r="AI33" s="2">
        <f t="shared" ref="AI33:AT33" si="29">IF(C33="",0,C33)</f>
        <v>0</v>
      </c>
      <c r="AJ33" s="48">
        <f t="shared" si="29"/>
        <v>1635</v>
      </c>
      <c r="AK33" s="2">
        <f t="shared" si="29"/>
        <v>0</v>
      </c>
      <c r="AL33" s="2">
        <f t="shared" si="29"/>
        <v>0</v>
      </c>
      <c r="AM33" s="2">
        <f t="shared" si="29"/>
        <v>0</v>
      </c>
      <c r="AN33" s="2">
        <f t="shared" si="29"/>
        <v>0</v>
      </c>
      <c r="AO33" s="48">
        <f t="shared" si="29"/>
        <v>600</v>
      </c>
      <c r="AP33" s="2">
        <f t="shared" si="29"/>
        <v>0</v>
      </c>
      <c r="AQ33" s="2">
        <f t="shared" si="29"/>
        <v>0</v>
      </c>
      <c r="AR33" s="2">
        <f t="shared" si="29"/>
        <v>0</v>
      </c>
      <c r="AS33" s="2">
        <f t="shared" si="29"/>
        <v>0</v>
      </c>
      <c r="AT33" s="2">
        <f t="shared" si="29"/>
        <v>0</v>
      </c>
    </row>
    <row r="34" ht="21.75" customHeight="1">
      <c r="A34" s="99">
        <v>7060.0</v>
      </c>
      <c r="B34" s="130" t="s">
        <v>253</v>
      </c>
      <c r="C34" s="114"/>
      <c r="D34" s="114"/>
      <c r="E34" s="114"/>
      <c r="F34" s="114"/>
      <c r="G34" s="114"/>
      <c r="H34" s="114"/>
      <c r="I34" s="114">
        <v>0.0</v>
      </c>
      <c r="J34" s="114"/>
      <c r="K34" s="114"/>
      <c r="L34" s="114"/>
      <c r="M34" s="114"/>
      <c r="N34" s="114"/>
      <c r="O34" s="95">
        <f t="shared" si="26"/>
        <v>0</v>
      </c>
      <c r="P34" s="2"/>
      <c r="Q34" s="2"/>
      <c r="R34" s="2"/>
      <c r="S34" s="2"/>
      <c r="T34" s="2"/>
      <c r="U34" s="2"/>
      <c r="V34" s="2"/>
      <c r="W34" s="2"/>
      <c r="X34" s="2"/>
      <c r="Y34" s="2"/>
      <c r="Z34" s="2"/>
      <c r="AA34" s="2" t="s">
        <v>52</v>
      </c>
      <c r="AB34" s="2" t="str">
        <f t="shared" si="27"/>
        <v>7060-000000</v>
      </c>
      <c r="AC34" s="2">
        <v>953.0</v>
      </c>
      <c r="AD34" s="2" t="str">
        <f t="shared" si="28"/>
        <v>083</v>
      </c>
      <c r="AE34" s="2"/>
      <c r="AF34" s="2"/>
      <c r="AG34" s="2">
        <v>110.0</v>
      </c>
      <c r="AH34" s="2" t="str">
        <f>Summary!$B$2</f>
        <v/>
      </c>
      <c r="AI34" s="2">
        <f t="shared" ref="AI34:AT34" si="30">IF(C34="",0,C34)</f>
        <v>0</v>
      </c>
      <c r="AJ34" s="2">
        <f t="shared" si="30"/>
        <v>0</v>
      </c>
      <c r="AK34" s="2">
        <f t="shared" si="30"/>
        <v>0</v>
      </c>
      <c r="AL34" s="2">
        <f t="shared" si="30"/>
        <v>0</v>
      </c>
      <c r="AM34" s="2">
        <f t="shared" si="30"/>
        <v>0</v>
      </c>
      <c r="AN34" s="2">
        <f t="shared" si="30"/>
        <v>0</v>
      </c>
      <c r="AO34" s="48">
        <f t="shared" si="30"/>
        <v>0</v>
      </c>
      <c r="AP34" s="2">
        <f t="shared" si="30"/>
        <v>0</v>
      </c>
      <c r="AQ34" s="2">
        <f t="shared" si="30"/>
        <v>0</v>
      </c>
      <c r="AR34" s="2">
        <f t="shared" si="30"/>
        <v>0</v>
      </c>
      <c r="AS34" s="2">
        <f t="shared" si="30"/>
        <v>0</v>
      </c>
      <c r="AT34" s="2">
        <f t="shared" si="30"/>
        <v>0</v>
      </c>
    </row>
    <row r="35" ht="21.75" customHeight="1">
      <c r="A35" s="99">
        <v>7062.0</v>
      </c>
      <c r="B35" s="130" t="s">
        <v>254</v>
      </c>
      <c r="C35" s="114">
        <v>150.0</v>
      </c>
      <c r="D35" s="114">
        <v>150.0</v>
      </c>
      <c r="E35" s="114">
        <v>150.0</v>
      </c>
      <c r="F35" s="114">
        <v>150.0</v>
      </c>
      <c r="G35" s="114">
        <v>150.0</v>
      </c>
      <c r="H35" s="114">
        <v>150.0</v>
      </c>
      <c r="I35" s="114">
        <v>150.0</v>
      </c>
      <c r="J35" s="114">
        <v>150.0</v>
      </c>
      <c r="K35" s="114">
        <v>150.0</v>
      </c>
      <c r="L35" s="114">
        <v>150.0</v>
      </c>
      <c r="M35" s="114">
        <v>150.0</v>
      </c>
      <c r="N35" s="114">
        <v>150.0</v>
      </c>
      <c r="O35" s="95">
        <f t="shared" si="26"/>
        <v>1800</v>
      </c>
      <c r="P35" s="2"/>
      <c r="Q35" s="2"/>
      <c r="R35" s="2"/>
      <c r="S35" s="2"/>
      <c r="T35" s="2"/>
      <c r="U35" s="2"/>
      <c r="V35" s="2"/>
      <c r="W35" s="2"/>
      <c r="X35" s="2"/>
      <c r="Y35" s="2"/>
      <c r="Z35" s="2"/>
      <c r="AA35" s="2" t="s">
        <v>52</v>
      </c>
      <c r="AB35" s="2" t="str">
        <f t="shared" si="27"/>
        <v>7062-000000</v>
      </c>
      <c r="AC35" s="2">
        <v>953.0</v>
      </c>
      <c r="AD35" s="2" t="str">
        <f t="shared" si="28"/>
        <v>083</v>
      </c>
      <c r="AE35" s="2"/>
      <c r="AF35" s="2"/>
      <c r="AG35" s="2">
        <v>110.0</v>
      </c>
      <c r="AH35" s="2" t="str">
        <f>Summary!$B$2</f>
        <v/>
      </c>
      <c r="AI35" s="48">
        <f t="shared" ref="AI35:AT35" si="31">IF(C35="",0,C35)</f>
        <v>150</v>
      </c>
      <c r="AJ35" s="48">
        <f t="shared" si="31"/>
        <v>150</v>
      </c>
      <c r="AK35" s="48">
        <f t="shared" si="31"/>
        <v>150</v>
      </c>
      <c r="AL35" s="48">
        <f t="shared" si="31"/>
        <v>150</v>
      </c>
      <c r="AM35" s="48">
        <f t="shared" si="31"/>
        <v>150</v>
      </c>
      <c r="AN35" s="48">
        <f t="shared" si="31"/>
        <v>150</v>
      </c>
      <c r="AO35" s="48">
        <f t="shared" si="31"/>
        <v>150</v>
      </c>
      <c r="AP35" s="48">
        <f t="shared" si="31"/>
        <v>150</v>
      </c>
      <c r="AQ35" s="48">
        <f t="shared" si="31"/>
        <v>150</v>
      </c>
      <c r="AR35" s="48">
        <f t="shared" si="31"/>
        <v>150</v>
      </c>
      <c r="AS35" s="48">
        <f t="shared" si="31"/>
        <v>150</v>
      </c>
      <c r="AT35" s="48">
        <f t="shared" si="31"/>
        <v>150</v>
      </c>
    </row>
    <row r="36" ht="21.75" customHeight="1">
      <c r="A36" s="99">
        <v>7064.0</v>
      </c>
      <c r="B36" s="130" t="s">
        <v>255</v>
      </c>
      <c r="C36" s="114"/>
      <c r="D36" s="114">
        <v>160.0</v>
      </c>
      <c r="E36" s="114"/>
      <c r="F36" s="114"/>
      <c r="G36" s="114"/>
      <c r="H36" s="114"/>
      <c r="I36" s="114">
        <v>150.0</v>
      </c>
      <c r="J36" s="114"/>
      <c r="K36" s="114"/>
      <c r="L36" s="114"/>
      <c r="M36" s="114"/>
      <c r="N36" s="114"/>
      <c r="O36" s="95">
        <f t="shared" si="26"/>
        <v>310</v>
      </c>
      <c r="P36" s="2"/>
      <c r="Q36" s="2"/>
      <c r="R36" s="2"/>
      <c r="S36" s="2"/>
      <c r="T36" s="2"/>
      <c r="U36" s="2"/>
      <c r="V36" s="2"/>
      <c r="W36" s="2"/>
      <c r="X36" s="2"/>
      <c r="Y36" s="2"/>
      <c r="Z36" s="2"/>
      <c r="AA36" s="2" t="s">
        <v>52</v>
      </c>
      <c r="AB36" s="2" t="str">
        <f t="shared" si="27"/>
        <v>7064-000000</v>
      </c>
      <c r="AC36" s="2">
        <v>953.0</v>
      </c>
      <c r="AD36" s="2" t="str">
        <f t="shared" si="28"/>
        <v>083</v>
      </c>
      <c r="AE36" s="2"/>
      <c r="AF36" s="2"/>
      <c r="AG36" s="2">
        <v>110.0</v>
      </c>
      <c r="AH36" s="2" t="str">
        <f>Summary!$B$2</f>
        <v/>
      </c>
      <c r="AI36" s="2">
        <f t="shared" ref="AI36:AT36" si="32">IF(C36="",0,C36)</f>
        <v>0</v>
      </c>
      <c r="AJ36" s="48">
        <f t="shared" si="32"/>
        <v>160</v>
      </c>
      <c r="AK36" s="2">
        <f t="shared" si="32"/>
        <v>0</v>
      </c>
      <c r="AL36" s="2">
        <f t="shared" si="32"/>
        <v>0</v>
      </c>
      <c r="AM36" s="2">
        <f t="shared" si="32"/>
        <v>0</v>
      </c>
      <c r="AN36" s="2">
        <f t="shared" si="32"/>
        <v>0</v>
      </c>
      <c r="AO36" s="48">
        <f t="shared" si="32"/>
        <v>150</v>
      </c>
      <c r="AP36" s="2">
        <f t="shared" si="32"/>
        <v>0</v>
      </c>
      <c r="AQ36" s="2">
        <f t="shared" si="32"/>
        <v>0</v>
      </c>
      <c r="AR36" s="2">
        <f t="shared" si="32"/>
        <v>0</v>
      </c>
      <c r="AS36" s="2">
        <f t="shared" si="32"/>
        <v>0</v>
      </c>
      <c r="AT36" s="2">
        <f t="shared" si="32"/>
        <v>0</v>
      </c>
    </row>
    <row r="37" ht="21.75" customHeight="1">
      <c r="A37" s="99">
        <v>7066.0</v>
      </c>
      <c r="B37" s="130" t="s">
        <v>256</v>
      </c>
      <c r="C37" s="114"/>
      <c r="D37" s="114"/>
      <c r="E37" s="114"/>
      <c r="F37" s="114"/>
      <c r="G37" s="114"/>
      <c r="H37" s="114"/>
      <c r="I37" s="114"/>
      <c r="J37" s="114"/>
      <c r="K37" s="114"/>
      <c r="L37" s="114"/>
      <c r="M37" s="114"/>
      <c r="N37" s="114"/>
      <c r="O37" s="95">
        <f t="shared" si="26"/>
        <v>0</v>
      </c>
      <c r="P37" s="2"/>
      <c r="Q37" s="2"/>
      <c r="R37" s="2"/>
      <c r="S37" s="2"/>
      <c r="T37" s="2"/>
      <c r="U37" s="2"/>
      <c r="V37" s="2"/>
      <c r="W37" s="2"/>
      <c r="X37" s="2"/>
      <c r="Y37" s="2"/>
      <c r="Z37" s="2"/>
      <c r="AA37" s="2" t="s">
        <v>52</v>
      </c>
      <c r="AB37" s="2" t="str">
        <f t="shared" si="27"/>
        <v>7066-000000</v>
      </c>
      <c r="AC37" s="2">
        <v>953.0</v>
      </c>
      <c r="AD37" s="2" t="str">
        <f t="shared" si="28"/>
        <v>083</v>
      </c>
      <c r="AE37" s="2"/>
      <c r="AF37" s="2"/>
      <c r="AG37" s="2">
        <v>110.0</v>
      </c>
      <c r="AH37" s="2" t="str">
        <f>Summary!$B$2</f>
        <v/>
      </c>
      <c r="AI37" s="2">
        <f t="shared" ref="AI37:AT37" si="33">IF(C37="",0,C37)</f>
        <v>0</v>
      </c>
      <c r="AJ37" s="2">
        <f t="shared" si="33"/>
        <v>0</v>
      </c>
      <c r="AK37" s="2">
        <f t="shared" si="33"/>
        <v>0</v>
      </c>
      <c r="AL37" s="2">
        <f t="shared" si="33"/>
        <v>0</v>
      </c>
      <c r="AM37" s="2">
        <f t="shared" si="33"/>
        <v>0</v>
      </c>
      <c r="AN37" s="2">
        <f t="shared" si="33"/>
        <v>0</v>
      </c>
      <c r="AO37" s="2">
        <f t="shared" si="33"/>
        <v>0</v>
      </c>
      <c r="AP37" s="2">
        <f t="shared" si="33"/>
        <v>0</v>
      </c>
      <c r="AQ37" s="2">
        <f t="shared" si="33"/>
        <v>0</v>
      </c>
      <c r="AR37" s="2">
        <f t="shared" si="33"/>
        <v>0</v>
      </c>
      <c r="AS37" s="2">
        <f t="shared" si="33"/>
        <v>0</v>
      </c>
      <c r="AT37" s="2">
        <f t="shared" si="33"/>
        <v>0</v>
      </c>
    </row>
    <row r="38" ht="21.75" customHeight="1">
      <c r="A38" s="99">
        <v>7068.0</v>
      </c>
      <c r="B38" s="130" t="s">
        <v>257</v>
      </c>
      <c r="C38" s="114"/>
      <c r="D38" s="114"/>
      <c r="E38" s="114"/>
      <c r="F38" s="114"/>
      <c r="G38" s="114"/>
      <c r="H38" s="114"/>
      <c r="I38" s="114"/>
      <c r="J38" s="114"/>
      <c r="K38" s="114"/>
      <c r="L38" s="114"/>
      <c r="M38" s="114"/>
      <c r="N38" s="114"/>
      <c r="O38" s="95">
        <f t="shared" si="26"/>
        <v>0</v>
      </c>
      <c r="P38" s="2"/>
      <c r="Q38" s="2"/>
      <c r="R38" s="2"/>
      <c r="S38" s="2"/>
      <c r="T38" s="2"/>
      <c r="U38" s="2"/>
      <c r="V38" s="2"/>
      <c r="W38" s="2"/>
      <c r="X38" s="2"/>
      <c r="Y38" s="2"/>
      <c r="Z38" s="2"/>
      <c r="AA38" s="2" t="s">
        <v>52</v>
      </c>
      <c r="AB38" s="2" t="str">
        <f t="shared" si="27"/>
        <v>7068-000000</v>
      </c>
      <c r="AC38" s="2">
        <v>953.0</v>
      </c>
      <c r="AD38" s="2" t="str">
        <f t="shared" si="28"/>
        <v>083</v>
      </c>
      <c r="AE38" s="2"/>
      <c r="AF38" s="2"/>
      <c r="AG38" s="2">
        <v>110.0</v>
      </c>
      <c r="AH38" s="2" t="str">
        <f>Summary!$B$2</f>
        <v/>
      </c>
      <c r="AI38" s="2">
        <f t="shared" ref="AI38:AT38" si="34">IF(C38="",0,C38)</f>
        <v>0</v>
      </c>
      <c r="AJ38" s="2">
        <f t="shared" si="34"/>
        <v>0</v>
      </c>
      <c r="AK38" s="2">
        <f t="shared" si="34"/>
        <v>0</v>
      </c>
      <c r="AL38" s="2">
        <f t="shared" si="34"/>
        <v>0</v>
      </c>
      <c r="AM38" s="2">
        <f t="shared" si="34"/>
        <v>0</v>
      </c>
      <c r="AN38" s="2">
        <f t="shared" si="34"/>
        <v>0</v>
      </c>
      <c r="AO38" s="2">
        <f t="shared" si="34"/>
        <v>0</v>
      </c>
      <c r="AP38" s="2">
        <f t="shared" si="34"/>
        <v>0</v>
      </c>
      <c r="AQ38" s="2">
        <f t="shared" si="34"/>
        <v>0</v>
      </c>
      <c r="AR38" s="2">
        <f t="shared" si="34"/>
        <v>0</v>
      </c>
      <c r="AS38" s="2">
        <f t="shared" si="34"/>
        <v>0</v>
      </c>
      <c r="AT38" s="2">
        <f t="shared" si="34"/>
        <v>0</v>
      </c>
    </row>
    <row r="39" ht="21.75" customHeight="1">
      <c r="A39" s="99">
        <v>7078.0</v>
      </c>
      <c r="B39" s="130" t="str">
        <f>IF(ISTEXT("Travel-"&amp;VLOOKUP(A39,'Chart of Accounts'!$B$5:$C$50,2,FALSE)),"Travel-"&amp;VLOOKUP(A39,'Chart of Accounts'!$B$5:$C$50,2,FALSE),"")</f>
        <v>Travel-Food Expense</v>
      </c>
      <c r="C39" s="114"/>
      <c r="D39" s="114">
        <v>240.0</v>
      </c>
      <c r="E39" s="114"/>
      <c r="F39" s="114"/>
      <c r="G39" s="114"/>
      <c r="H39" s="114"/>
      <c r="I39" s="114">
        <v>75.0</v>
      </c>
      <c r="J39" s="114"/>
      <c r="K39" s="114"/>
      <c r="L39" s="114"/>
      <c r="M39" s="114"/>
      <c r="N39" s="114"/>
      <c r="O39" s="95">
        <f t="shared" si="26"/>
        <v>315</v>
      </c>
      <c r="P39" s="2"/>
      <c r="Q39" s="2"/>
      <c r="R39" s="2"/>
      <c r="S39" s="2"/>
      <c r="T39" s="2"/>
      <c r="U39" s="2"/>
      <c r="V39" s="2"/>
      <c r="W39" s="2"/>
      <c r="X39" s="2"/>
      <c r="Y39" s="2"/>
      <c r="Z39" s="2"/>
      <c r="AA39" s="2" t="s">
        <v>52</v>
      </c>
      <c r="AB39" s="2" t="str">
        <f t="shared" si="27"/>
        <v>7078-000000</v>
      </c>
      <c r="AC39" s="2">
        <v>953.0</v>
      </c>
      <c r="AD39" s="2" t="str">
        <f t="shared" si="28"/>
        <v>083</v>
      </c>
      <c r="AE39" s="2"/>
      <c r="AF39" s="2"/>
      <c r="AG39" s="2">
        <v>110.0</v>
      </c>
      <c r="AH39" s="2" t="str">
        <f>Summary!$B$2</f>
        <v/>
      </c>
      <c r="AI39" s="2">
        <f t="shared" ref="AI39:AT39" si="35">IF(C39="",0,C39)</f>
        <v>0</v>
      </c>
      <c r="AJ39" s="48">
        <f t="shared" si="35"/>
        <v>240</v>
      </c>
      <c r="AK39" s="2">
        <f t="shared" si="35"/>
        <v>0</v>
      </c>
      <c r="AL39" s="2">
        <f t="shared" si="35"/>
        <v>0</v>
      </c>
      <c r="AM39" s="2">
        <f t="shared" si="35"/>
        <v>0</v>
      </c>
      <c r="AN39" s="2">
        <f t="shared" si="35"/>
        <v>0</v>
      </c>
      <c r="AO39" s="48">
        <f t="shared" si="35"/>
        <v>75</v>
      </c>
      <c r="AP39" s="2">
        <f t="shared" si="35"/>
        <v>0</v>
      </c>
      <c r="AQ39" s="2">
        <f t="shared" si="35"/>
        <v>0</v>
      </c>
      <c r="AR39" s="2">
        <f t="shared" si="35"/>
        <v>0</v>
      </c>
      <c r="AS39" s="2">
        <f t="shared" si="35"/>
        <v>0</v>
      </c>
      <c r="AT39" s="2">
        <f t="shared" si="35"/>
        <v>0</v>
      </c>
    </row>
    <row r="40" ht="21.75" customHeight="1">
      <c r="A40" s="99"/>
      <c r="B40" s="130"/>
      <c r="C40" s="140">
        <f t="shared" ref="C40:O40" si="36">SUM(C32:C39)</f>
        <v>150</v>
      </c>
      <c r="D40" s="140">
        <f t="shared" si="36"/>
        <v>2185</v>
      </c>
      <c r="E40" s="140">
        <f t="shared" si="36"/>
        <v>150</v>
      </c>
      <c r="F40" s="140">
        <f t="shared" si="36"/>
        <v>150</v>
      </c>
      <c r="G40" s="140">
        <f t="shared" si="36"/>
        <v>150</v>
      </c>
      <c r="H40" s="140">
        <f t="shared" si="36"/>
        <v>150</v>
      </c>
      <c r="I40" s="140">
        <f t="shared" si="36"/>
        <v>975</v>
      </c>
      <c r="J40" s="140">
        <f t="shared" si="36"/>
        <v>150</v>
      </c>
      <c r="K40" s="140">
        <f t="shared" si="36"/>
        <v>150</v>
      </c>
      <c r="L40" s="140">
        <f t="shared" si="36"/>
        <v>150</v>
      </c>
      <c r="M40" s="140">
        <f t="shared" si="36"/>
        <v>150</v>
      </c>
      <c r="N40" s="140">
        <f t="shared" si="36"/>
        <v>150</v>
      </c>
      <c r="O40" s="140">
        <f t="shared" si="36"/>
        <v>4660</v>
      </c>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ht="21.75" customHeight="1">
      <c r="A41" s="99"/>
      <c r="B41" s="130"/>
      <c r="C41" s="95"/>
      <c r="D41" s="95"/>
      <c r="E41" s="95"/>
      <c r="F41" s="95"/>
      <c r="G41" s="95"/>
      <c r="H41" s="95"/>
      <c r="I41" s="95"/>
      <c r="J41" s="95"/>
      <c r="K41" s="95"/>
      <c r="L41" s="95"/>
      <c r="M41" s="95"/>
      <c r="N41" s="95"/>
      <c r="O41" s="95"/>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ht="21.75" customHeight="1">
      <c r="A42" s="138" t="s">
        <v>141</v>
      </c>
      <c r="B42" s="139"/>
      <c r="C42" s="95"/>
      <c r="D42" s="95"/>
      <c r="E42" s="95"/>
      <c r="F42" s="95"/>
      <c r="G42" s="95"/>
      <c r="H42" s="95"/>
      <c r="I42" s="95"/>
      <c r="J42" s="95"/>
      <c r="K42" s="95"/>
      <c r="L42" s="95"/>
      <c r="M42" s="95"/>
      <c r="N42" s="95"/>
      <c r="O42" s="95"/>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21.75" customHeight="1">
      <c r="A43" s="99">
        <v>7058.0</v>
      </c>
      <c r="B43" s="130" t="s">
        <v>252</v>
      </c>
      <c r="C43" s="114">
        <v>0.0</v>
      </c>
      <c r="D43" s="114">
        <v>0.0</v>
      </c>
      <c r="E43" s="114">
        <v>0.0</v>
      </c>
      <c r="F43" s="114">
        <v>0.0</v>
      </c>
      <c r="G43" s="114">
        <v>0.0</v>
      </c>
      <c r="H43" s="114">
        <v>0.0</v>
      </c>
      <c r="I43" s="114">
        <v>0.0</v>
      </c>
      <c r="J43" s="114">
        <v>0.0</v>
      </c>
      <c r="K43" s="114">
        <v>0.0</v>
      </c>
      <c r="L43" s="114">
        <v>0.0</v>
      </c>
      <c r="M43" s="114">
        <v>0.0</v>
      </c>
      <c r="N43" s="114">
        <v>0.0</v>
      </c>
      <c r="O43" s="95">
        <f t="shared" ref="O43:O49" si="38">SUM(C43:N43)</f>
        <v>0</v>
      </c>
      <c r="P43" s="2"/>
      <c r="Q43" s="2"/>
      <c r="R43" s="2"/>
      <c r="S43" s="2"/>
      <c r="T43" s="2"/>
      <c r="U43" s="2"/>
      <c r="V43" s="2"/>
      <c r="W43" s="2"/>
      <c r="X43" s="2"/>
      <c r="Y43" s="2"/>
      <c r="Z43" s="2"/>
      <c r="AA43" s="2" t="s">
        <v>52</v>
      </c>
      <c r="AB43" s="2" t="str">
        <f t="shared" ref="AB43:AB49" si="39">IF(A43="","",A43&amp;"-000000")</f>
        <v>7058-000000</v>
      </c>
      <c r="AC43" s="2">
        <v>954.0</v>
      </c>
      <c r="AD43" s="2" t="str">
        <f t="shared" ref="AD43:AD49" si="40">IF(LEN($O$1)=3,$O$1,IF(LEN($O$1)=2,0&amp;$O$1,IF(LEN($O$1)=1,0&amp;0&amp;$O$1,"ERROR")))</f>
        <v>083</v>
      </c>
      <c r="AE43" s="2"/>
      <c r="AF43" s="2"/>
      <c r="AG43" s="2">
        <v>110.0</v>
      </c>
      <c r="AH43" s="2" t="str">
        <f>Summary!$B$2</f>
        <v/>
      </c>
      <c r="AI43" s="48">
        <f t="shared" ref="AI43:AT43" si="37">IF(C43="",0,C43)</f>
        <v>0</v>
      </c>
      <c r="AJ43" s="48">
        <f t="shared" si="37"/>
        <v>0</v>
      </c>
      <c r="AK43" s="48">
        <f t="shared" si="37"/>
        <v>0</v>
      </c>
      <c r="AL43" s="48">
        <f t="shared" si="37"/>
        <v>0</v>
      </c>
      <c r="AM43" s="48">
        <f t="shared" si="37"/>
        <v>0</v>
      </c>
      <c r="AN43" s="48">
        <f t="shared" si="37"/>
        <v>0</v>
      </c>
      <c r="AO43" s="48">
        <f t="shared" si="37"/>
        <v>0</v>
      </c>
      <c r="AP43" s="48">
        <f t="shared" si="37"/>
        <v>0</v>
      </c>
      <c r="AQ43" s="48">
        <f t="shared" si="37"/>
        <v>0</v>
      </c>
      <c r="AR43" s="48">
        <f t="shared" si="37"/>
        <v>0</v>
      </c>
      <c r="AS43" s="48">
        <f t="shared" si="37"/>
        <v>0</v>
      </c>
      <c r="AT43" s="48">
        <f t="shared" si="37"/>
        <v>0</v>
      </c>
    </row>
    <row r="44" ht="21.75" customHeight="1">
      <c r="A44" s="99">
        <v>7060.0</v>
      </c>
      <c r="B44" s="130" t="s">
        <v>253</v>
      </c>
      <c r="C44" s="114">
        <v>0.0</v>
      </c>
      <c r="D44" s="114">
        <v>0.0</v>
      </c>
      <c r="E44" s="114">
        <v>0.0</v>
      </c>
      <c r="F44" s="114">
        <v>0.0</v>
      </c>
      <c r="G44" s="114">
        <v>0.0</v>
      </c>
      <c r="H44" s="114">
        <v>0.0</v>
      </c>
      <c r="I44" s="114">
        <v>0.0</v>
      </c>
      <c r="J44" s="114">
        <v>0.0</v>
      </c>
      <c r="K44" s="114">
        <v>0.0</v>
      </c>
      <c r="L44" s="114">
        <v>0.0</v>
      </c>
      <c r="M44" s="114">
        <v>0.0</v>
      </c>
      <c r="N44" s="114">
        <v>0.0</v>
      </c>
      <c r="O44" s="95">
        <f t="shared" si="38"/>
        <v>0</v>
      </c>
      <c r="P44" s="2"/>
      <c r="Q44" s="2"/>
      <c r="R44" s="2"/>
      <c r="S44" s="2"/>
      <c r="T44" s="2"/>
      <c r="U44" s="2"/>
      <c r="V44" s="2"/>
      <c r="W44" s="2"/>
      <c r="X44" s="2"/>
      <c r="Y44" s="2"/>
      <c r="Z44" s="2"/>
      <c r="AA44" s="2" t="s">
        <v>52</v>
      </c>
      <c r="AB44" s="2" t="str">
        <f t="shared" si="39"/>
        <v>7060-000000</v>
      </c>
      <c r="AC44" s="2">
        <v>954.0</v>
      </c>
      <c r="AD44" s="2" t="str">
        <f t="shared" si="40"/>
        <v>083</v>
      </c>
      <c r="AE44" s="2"/>
      <c r="AF44" s="2"/>
      <c r="AG44" s="2">
        <v>110.0</v>
      </c>
      <c r="AH44" s="2" t="str">
        <f>Summary!$B$2</f>
        <v/>
      </c>
      <c r="AI44" s="48">
        <f t="shared" ref="AI44:AT44" si="41">IF(C44="",0,C44)</f>
        <v>0</v>
      </c>
      <c r="AJ44" s="48">
        <f t="shared" si="41"/>
        <v>0</v>
      </c>
      <c r="AK44" s="48">
        <f t="shared" si="41"/>
        <v>0</v>
      </c>
      <c r="AL44" s="48">
        <f t="shared" si="41"/>
        <v>0</v>
      </c>
      <c r="AM44" s="48">
        <f t="shared" si="41"/>
        <v>0</v>
      </c>
      <c r="AN44" s="48">
        <f t="shared" si="41"/>
        <v>0</v>
      </c>
      <c r="AO44" s="48">
        <f t="shared" si="41"/>
        <v>0</v>
      </c>
      <c r="AP44" s="48">
        <f t="shared" si="41"/>
        <v>0</v>
      </c>
      <c r="AQ44" s="48">
        <f t="shared" si="41"/>
        <v>0</v>
      </c>
      <c r="AR44" s="48">
        <f t="shared" si="41"/>
        <v>0</v>
      </c>
      <c r="AS44" s="48">
        <f t="shared" si="41"/>
        <v>0</v>
      </c>
      <c r="AT44" s="48">
        <f t="shared" si="41"/>
        <v>0</v>
      </c>
    </row>
    <row r="45" ht="21.75" customHeight="1">
      <c r="A45" s="99">
        <v>7062.0</v>
      </c>
      <c r="B45" s="130" t="s">
        <v>254</v>
      </c>
      <c r="C45" s="114">
        <v>10.0</v>
      </c>
      <c r="D45" s="114">
        <v>10.0</v>
      </c>
      <c r="E45" s="114">
        <v>10.0</v>
      </c>
      <c r="F45" s="114">
        <v>10.0</v>
      </c>
      <c r="G45" s="114">
        <v>10.0</v>
      </c>
      <c r="H45" s="114">
        <v>10.0</v>
      </c>
      <c r="I45" s="114">
        <v>10.0</v>
      </c>
      <c r="J45" s="114">
        <v>10.0</v>
      </c>
      <c r="K45" s="114">
        <v>10.0</v>
      </c>
      <c r="L45" s="114">
        <v>10.0</v>
      </c>
      <c r="M45" s="114">
        <v>10.0</v>
      </c>
      <c r="N45" s="114">
        <v>10.0</v>
      </c>
      <c r="O45" s="95">
        <f t="shared" si="38"/>
        <v>120</v>
      </c>
      <c r="P45" s="2"/>
      <c r="Q45" s="2"/>
      <c r="R45" s="2"/>
      <c r="S45" s="2"/>
      <c r="T45" s="2"/>
      <c r="U45" s="2"/>
      <c r="V45" s="2"/>
      <c r="W45" s="2"/>
      <c r="X45" s="2"/>
      <c r="Y45" s="2"/>
      <c r="Z45" s="2"/>
      <c r="AA45" s="2" t="s">
        <v>52</v>
      </c>
      <c r="AB45" s="2" t="str">
        <f t="shared" si="39"/>
        <v>7062-000000</v>
      </c>
      <c r="AC45" s="2">
        <v>954.0</v>
      </c>
      <c r="AD45" s="2" t="str">
        <f t="shared" si="40"/>
        <v>083</v>
      </c>
      <c r="AE45" s="2"/>
      <c r="AF45" s="2"/>
      <c r="AG45" s="2">
        <v>110.0</v>
      </c>
      <c r="AH45" s="2" t="str">
        <f>Summary!$B$2</f>
        <v/>
      </c>
      <c r="AI45" s="48">
        <f t="shared" ref="AI45:AT45" si="42">IF(C45="",0,C45)</f>
        <v>10</v>
      </c>
      <c r="AJ45" s="48">
        <f t="shared" si="42"/>
        <v>10</v>
      </c>
      <c r="AK45" s="48">
        <f t="shared" si="42"/>
        <v>10</v>
      </c>
      <c r="AL45" s="48">
        <f t="shared" si="42"/>
        <v>10</v>
      </c>
      <c r="AM45" s="48">
        <f t="shared" si="42"/>
        <v>10</v>
      </c>
      <c r="AN45" s="48">
        <f t="shared" si="42"/>
        <v>10</v>
      </c>
      <c r="AO45" s="48">
        <f t="shared" si="42"/>
        <v>10</v>
      </c>
      <c r="AP45" s="48">
        <f t="shared" si="42"/>
        <v>10</v>
      </c>
      <c r="AQ45" s="48">
        <f t="shared" si="42"/>
        <v>10</v>
      </c>
      <c r="AR45" s="48">
        <f t="shared" si="42"/>
        <v>10</v>
      </c>
      <c r="AS45" s="48">
        <f t="shared" si="42"/>
        <v>10</v>
      </c>
      <c r="AT45" s="48">
        <f t="shared" si="42"/>
        <v>10</v>
      </c>
    </row>
    <row r="46" ht="21.75" customHeight="1">
      <c r="A46" s="99">
        <v>7064.0</v>
      </c>
      <c r="B46" s="130" t="s">
        <v>255</v>
      </c>
      <c r="C46" s="114">
        <v>0.0</v>
      </c>
      <c r="D46" s="114">
        <v>0.0</v>
      </c>
      <c r="E46" s="114">
        <v>0.0</v>
      </c>
      <c r="F46" s="114">
        <v>0.0</v>
      </c>
      <c r="G46" s="114">
        <v>0.0</v>
      </c>
      <c r="H46" s="114">
        <v>0.0</v>
      </c>
      <c r="I46" s="114">
        <v>0.0</v>
      </c>
      <c r="J46" s="114">
        <v>0.0</v>
      </c>
      <c r="K46" s="114">
        <v>0.0</v>
      </c>
      <c r="L46" s="114">
        <v>0.0</v>
      </c>
      <c r="M46" s="114">
        <v>0.0</v>
      </c>
      <c r="N46" s="114">
        <v>0.0</v>
      </c>
      <c r="O46" s="95">
        <f t="shared" si="38"/>
        <v>0</v>
      </c>
      <c r="P46" s="2"/>
      <c r="Q46" s="2"/>
      <c r="R46" s="2"/>
      <c r="S46" s="2"/>
      <c r="T46" s="2"/>
      <c r="U46" s="2"/>
      <c r="V46" s="2"/>
      <c r="W46" s="2"/>
      <c r="X46" s="2"/>
      <c r="Y46" s="2"/>
      <c r="Z46" s="2"/>
      <c r="AA46" s="2" t="s">
        <v>52</v>
      </c>
      <c r="AB46" s="2" t="str">
        <f t="shared" si="39"/>
        <v>7064-000000</v>
      </c>
      <c r="AC46" s="2">
        <v>954.0</v>
      </c>
      <c r="AD46" s="2" t="str">
        <f t="shared" si="40"/>
        <v>083</v>
      </c>
      <c r="AE46" s="2"/>
      <c r="AF46" s="2"/>
      <c r="AG46" s="2">
        <v>110.0</v>
      </c>
      <c r="AH46" s="2" t="str">
        <f>Summary!$B$2</f>
        <v/>
      </c>
      <c r="AI46" s="48">
        <f t="shared" ref="AI46:AT46" si="43">IF(C46="",0,C46)</f>
        <v>0</v>
      </c>
      <c r="AJ46" s="48">
        <f t="shared" si="43"/>
        <v>0</v>
      </c>
      <c r="AK46" s="48">
        <f t="shared" si="43"/>
        <v>0</v>
      </c>
      <c r="AL46" s="48">
        <f t="shared" si="43"/>
        <v>0</v>
      </c>
      <c r="AM46" s="48">
        <f t="shared" si="43"/>
        <v>0</v>
      </c>
      <c r="AN46" s="48">
        <f t="shared" si="43"/>
        <v>0</v>
      </c>
      <c r="AO46" s="48">
        <f t="shared" si="43"/>
        <v>0</v>
      </c>
      <c r="AP46" s="48">
        <f t="shared" si="43"/>
        <v>0</v>
      </c>
      <c r="AQ46" s="48">
        <f t="shared" si="43"/>
        <v>0</v>
      </c>
      <c r="AR46" s="48">
        <f t="shared" si="43"/>
        <v>0</v>
      </c>
      <c r="AS46" s="48">
        <f t="shared" si="43"/>
        <v>0</v>
      </c>
      <c r="AT46" s="48">
        <f t="shared" si="43"/>
        <v>0</v>
      </c>
    </row>
    <row r="47" ht="21.75" customHeight="1">
      <c r="A47" s="99">
        <v>7066.0</v>
      </c>
      <c r="B47" s="130" t="s">
        <v>256</v>
      </c>
      <c r="C47" s="114">
        <v>0.0</v>
      </c>
      <c r="D47" s="114">
        <v>0.0</v>
      </c>
      <c r="E47" s="114">
        <v>0.0</v>
      </c>
      <c r="F47" s="114">
        <v>0.0</v>
      </c>
      <c r="G47" s="114">
        <v>0.0</v>
      </c>
      <c r="H47" s="114">
        <v>0.0</v>
      </c>
      <c r="I47" s="114">
        <v>0.0</v>
      </c>
      <c r="J47" s="114">
        <v>0.0</v>
      </c>
      <c r="K47" s="114">
        <v>0.0</v>
      </c>
      <c r="L47" s="114">
        <v>0.0</v>
      </c>
      <c r="M47" s="114">
        <v>0.0</v>
      </c>
      <c r="N47" s="114">
        <v>0.0</v>
      </c>
      <c r="O47" s="95">
        <f t="shared" si="38"/>
        <v>0</v>
      </c>
      <c r="P47" s="2"/>
      <c r="Q47" s="2"/>
      <c r="R47" s="2"/>
      <c r="S47" s="2"/>
      <c r="T47" s="2"/>
      <c r="U47" s="2"/>
      <c r="V47" s="2"/>
      <c r="W47" s="2"/>
      <c r="X47" s="2"/>
      <c r="Y47" s="2"/>
      <c r="Z47" s="2"/>
      <c r="AA47" s="2" t="s">
        <v>52</v>
      </c>
      <c r="AB47" s="2" t="str">
        <f t="shared" si="39"/>
        <v>7066-000000</v>
      </c>
      <c r="AC47" s="2">
        <v>954.0</v>
      </c>
      <c r="AD47" s="2" t="str">
        <f t="shared" si="40"/>
        <v>083</v>
      </c>
      <c r="AE47" s="2"/>
      <c r="AF47" s="2"/>
      <c r="AG47" s="2">
        <v>110.0</v>
      </c>
      <c r="AH47" s="2" t="str">
        <f>Summary!$B$2</f>
        <v/>
      </c>
      <c r="AI47" s="48">
        <f t="shared" ref="AI47:AT47" si="44">IF(C47="",0,C47)</f>
        <v>0</v>
      </c>
      <c r="AJ47" s="48">
        <f t="shared" si="44"/>
        <v>0</v>
      </c>
      <c r="AK47" s="48">
        <f t="shared" si="44"/>
        <v>0</v>
      </c>
      <c r="AL47" s="48">
        <f t="shared" si="44"/>
        <v>0</v>
      </c>
      <c r="AM47" s="48">
        <f t="shared" si="44"/>
        <v>0</v>
      </c>
      <c r="AN47" s="48">
        <f t="shared" si="44"/>
        <v>0</v>
      </c>
      <c r="AO47" s="48">
        <f t="shared" si="44"/>
        <v>0</v>
      </c>
      <c r="AP47" s="48">
        <f t="shared" si="44"/>
        <v>0</v>
      </c>
      <c r="AQ47" s="48">
        <f t="shared" si="44"/>
        <v>0</v>
      </c>
      <c r="AR47" s="48">
        <f t="shared" si="44"/>
        <v>0</v>
      </c>
      <c r="AS47" s="48">
        <f t="shared" si="44"/>
        <v>0</v>
      </c>
      <c r="AT47" s="48">
        <f t="shared" si="44"/>
        <v>0</v>
      </c>
    </row>
    <row r="48" ht="21.75" customHeight="1">
      <c r="A48" s="99">
        <v>7068.0</v>
      </c>
      <c r="B48" s="130" t="s">
        <v>257</v>
      </c>
      <c r="C48" s="114">
        <v>0.0</v>
      </c>
      <c r="D48" s="114">
        <v>0.0</v>
      </c>
      <c r="E48" s="114">
        <v>0.0</v>
      </c>
      <c r="F48" s="114">
        <v>0.0</v>
      </c>
      <c r="G48" s="114">
        <v>0.0</v>
      </c>
      <c r="H48" s="114">
        <v>0.0</v>
      </c>
      <c r="I48" s="114">
        <v>0.0</v>
      </c>
      <c r="J48" s="114">
        <v>0.0</v>
      </c>
      <c r="K48" s="114">
        <v>0.0</v>
      </c>
      <c r="L48" s="114">
        <v>0.0</v>
      </c>
      <c r="M48" s="114">
        <v>0.0</v>
      </c>
      <c r="N48" s="114">
        <v>0.0</v>
      </c>
      <c r="O48" s="95">
        <f t="shared" si="38"/>
        <v>0</v>
      </c>
      <c r="P48" s="2"/>
      <c r="Q48" s="2"/>
      <c r="R48" s="2"/>
      <c r="S48" s="2"/>
      <c r="T48" s="2"/>
      <c r="U48" s="2"/>
      <c r="V48" s="2"/>
      <c r="W48" s="2"/>
      <c r="X48" s="2"/>
      <c r="Y48" s="2"/>
      <c r="Z48" s="2"/>
      <c r="AA48" s="2" t="s">
        <v>52</v>
      </c>
      <c r="AB48" s="2" t="str">
        <f t="shared" si="39"/>
        <v>7068-000000</v>
      </c>
      <c r="AC48" s="2">
        <v>954.0</v>
      </c>
      <c r="AD48" s="2" t="str">
        <f t="shared" si="40"/>
        <v>083</v>
      </c>
      <c r="AE48" s="2"/>
      <c r="AF48" s="2"/>
      <c r="AG48" s="2">
        <v>110.0</v>
      </c>
      <c r="AH48" s="2" t="str">
        <f>Summary!$B$2</f>
        <v/>
      </c>
      <c r="AI48" s="48">
        <f t="shared" ref="AI48:AT48" si="45">IF(C48="",0,C48)</f>
        <v>0</v>
      </c>
      <c r="AJ48" s="48">
        <f t="shared" si="45"/>
        <v>0</v>
      </c>
      <c r="AK48" s="48">
        <f t="shared" si="45"/>
        <v>0</v>
      </c>
      <c r="AL48" s="48">
        <f t="shared" si="45"/>
        <v>0</v>
      </c>
      <c r="AM48" s="48">
        <f t="shared" si="45"/>
        <v>0</v>
      </c>
      <c r="AN48" s="48">
        <f t="shared" si="45"/>
        <v>0</v>
      </c>
      <c r="AO48" s="48">
        <f t="shared" si="45"/>
        <v>0</v>
      </c>
      <c r="AP48" s="48">
        <f t="shared" si="45"/>
        <v>0</v>
      </c>
      <c r="AQ48" s="48">
        <f t="shared" si="45"/>
        <v>0</v>
      </c>
      <c r="AR48" s="48">
        <f t="shared" si="45"/>
        <v>0</v>
      </c>
      <c r="AS48" s="48">
        <f t="shared" si="45"/>
        <v>0</v>
      </c>
      <c r="AT48" s="48">
        <f t="shared" si="45"/>
        <v>0</v>
      </c>
    </row>
    <row r="49" ht="21.75" customHeight="1">
      <c r="A49" s="99">
        <v>7072.0</v>
      </c>
      <c r="B49" s="130" t="str">
        <f>IF(ISTEXT("Travel-"&amp;VLOOKUP(A49,'Chart of Accounts'!$B$5:$C$50,2,FALSE)),"Travel-"&amp;VLOOKUP(A49,'Chart of Accounts'!$B$5:$C$50,2,FALSE),"")</f>
        <v>Travel-Sales Tax Expense (incl. GST, VAT, etc.)</v>
      </c>
      <c r="C49" s="114">
        <v>0.0</v>
      </c>
      <c r="D49" s="114">
        <v>0.0</v>
      </c>
      <c r="E49" s="114">
        <v>0.0</v>
      </c>
      <c r="F49" s="114">
        <v>0.0</v>
      </c>
      <c r="G49" s="114">
        <v>0.0</v>
      </c>
      <c r="H49" s="114">
        <v>0.0</v>
      </c>
      <c r="I49" s="114">
        <v>0.0</v>
      </c>
      <c r="J49" s="114">
        <v>0.0</v>
      </c>
      <c r="K49" s="114">
        <v>0.0</v>
      </c>
      <c r="L49" s="114">
        <v>0.0</v>
      </c>
      <c r="M49" s="114">
        <v>0.0</v>
      </c>
      <c r="N49" s="114">
        <v>0.0</v>
      </c>
      <c r="O49" s="95">
        <f t="shared" si="38"/>
        <v>0</v>
      </c>
      <c r="P49" s="2"/>
      <c r="Q49" s="2"/>
      <c r="R49" s="2"/>
      <c r="S49" s="2"/>
      <c r="T49" s="2"/>
      <c r="U49" s="2"/>
      <c r="V49" s="2"/>
      <c r="W49" s="2"/>
      <c r="X49" s="2"/>
      <c r="Y49" s="2"/>
      <c r="Z49" s="2"/>
      <c r="AA49" s="2" t="s">
        <v>52</v>
      </c>
      <c r="AB49" s="2" t="str">
        <f t="shared" si="39"/>
        <v>7072-000000</v>
      </c>
      <c r="AC49" s="2">
        <v>954.0</v>
      </c>
      <c r="AD49" s="2" t="str">
        <f t="shared" si="40"/>
        <v>083</v>
      </c>
      <c r="AE49" s="2"/>
      <c r="AF49" s="2"/>
      <c r="AG49" s="2">
        <v>110.0</v>
      </c>
      <c r="AH49" s="2" t="str">
        <f>Summary!$B$2</f>
        <v/>
      </c>
      <c r="AI49" s="48">
        <f t="shared" ref="AI49:AT49" si="46">IF(C49="",0,C49)</f>
        <v>0</v>
      </c>
      <c r="AJ49" s="48">
        <f t="shared" si="46"/>
        <v>0</v>
      </c>
      <c r="AK49" s="48">
        <f t="shared" si="46"/>
        <v>0</v>
      </c>
      <c r="AL49" s="48">
        <f t="shared" si="46"/>
        <v>0</v>
      </c>
      <c r="AM49" s="48">
        <f t="shared" si="46"/>
        <v>0</v>
      </c>
      <c r="AN49" s="48">
        <f t="shared" si="46"/>
        <v>0</v>
      </c>
      <c r="AO49" s="48">
        <f t="shared" si="46"/>
        <v>0</v>
      </c>
      <c r="AP49" s="48">
        <f t="shared" si="46"/>
        <v>0</v>
      </c>
      <c r="AQ49" s="48">
        <f t="shared" si="46"/>
        <v>0</v>
      </c>
      <c r="AR49" s="48">
        <f t="shared" si="46"/>
        <v>0</v>
      </c>
      <c r="AS49" s="48">
        <f t="shared" si="46"/>
        <v>0</v>
      </c>
      <c r="AT49" s="48">
        <f t="shared" si="46"/>
        <v>0</v>
      </c>
    </row>
    <row r="50" ht="21.75" customHeight="1">
      <c r="A50" s="99"/>
      <c r="B50" s="130"/>
      <c r="C50" s="140">
        <f t="shared" ref="C50:O50" si="47">SUM(C43:C49)</f>
        <v>10</v>
      </c>
      <c r="D50" s="140">
        <f t="shared" si="47"/>
        <v>10</v>
      </c>
      <c r="E50" s="140">
        <f t="shared" si="47"/>
        <v>10</v>
      </c>
      <c r="F50" s="140">
        <f t="shared" si="47"/>
        <v>10</v>
      </c>
      <c r="G50" s="140">
        <f t="shared" si="47"/>
        <v>10</v>
      </c>
      <c r="H50" s="140">
        <f t="shared" si="47"/>
        <v>10</v>
      </c>
      <c r="I50" s="140">
        <f t="shared" si="47"/>
        <v>10</v>
      </c>
      <c r="J50" s="140">
        <f t="shared" si="47"/>
        <v>10</v>
      </c>
      <c r="K50" s="140">
        <f t="shared" si="47"/>
        <v>10</v>
      </c>
      <c r="L50" s="140">
        <f t="shared" si="47"/>
        <v>10</v>
      </c>
      <c r="M50" s="140">
        <f t="shared" si="47"/>
        <v>10</v>
      </c>
      <c r="N50" s="140">
        <f t="shared" si="47"/>
        <v>10</v>
      </c>
      <c r="O50" s="140">
        <f t="shared" si="47"/>
        <v>120</v>
      </c>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21.75" customHeight="1">
      <c r="A51" s="99"/>
      <c r="B51" s="130"/>
      <c r="C51" s="142"/>
      <c r="D51" s="142"/>
      <c r="E51" s="142"/>
      <c r="F51" s="142"/>
      <c r="G51" s="142"/>
      <c r="H51" s="142"/>
      <c r="I51" s="142"/>
      <c r="J51" s="142"/>
      <c r="K51" s="142"/>
      <c r="L51" s="142"/>
      <c r="M51" s="142"/>
      <c r="N51" s="142"/>
      <c r="O51" s="14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21.75" customHeight="1">
      <c r="A52" s="138" t="s">
        <v>342</v>
      </c>
      <c r="B52" s="139"/>
      <c r="C52" s="95"/>
      <c r="D52" s="95"/>
      <c r="E52" s="95"/>
      <c r="F52" s="95"/>
      <c r="G52" s="95"/>
      <c r="H52" s="95"/>
      <c r="I52" s="95"/>
      <c r="J52" s="95"/>
      <c r="K52" s="95"/>
      <c r="L52" s="95"/>
      <c r="M52" s="95"/>
      <c r="N52" s="95"/>
      <c r="O52" s="95"/>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21.75" customHeight="1">
      <c r="A53" s="99">
        <v>7058.0</v>
      </c>
      <c r="B53" s="130" t="s">
        <v>252</v>
      </c>
      <c r="C53" s="114">
        <v>0.0</v>
      </c>
      <c r="D53" s="114">
        <v>0.0</v>
      </c>
      <c r="E53" s="114">
        <v>0.0</v>
      </c>
      <c r="F53" s="114">
        <v>0.0</v>
      </c>
      <c r="G53" s="114">
        <v>0.0</v>
      </c>
      <c r="H53" s="114">
        <v>0.0</v>
      </c>
      <c r="I53" s="114">
        <v>0.0</v>
      </c>
      <c r="J53" s="114">
        <v>0.0</v>
      </c>
      <c r="K53" s="114">
        <v>0.0</v>
      </c>
      <c r="L53" s="114">
        <v>0.0</v>
      </c>
      <c r="M53" s="114">
        <v>0.0</v>
      </c>
      <c r="N53" s="114">
        <v>0.0</v>
      </c>
      <c r="O53" s="95">
        <f t="shared" ref="O53:O59" si="49">SUM(C53:N53)</f>
        <v>0</v>
      </c>
      <c r="P53" s="2"/>
      <c r="Q53" s="2"/>
      <c r="R53" s="2"/>
      <c r="S53" s="2"/>
      <c r="T53" s="2"/>
      <c r="U53" s="2"/>
      <c r="V53" s="2"/>
      <c r="W53" s="2"/>
      <c r="X53" s="2"/>
      <c r="Y53" s="2"/>
      <c r="Z53" s="2"/>
      <c r="AA53" s="2" t="s">
        <v>52</v>
      </c>
      <c r="AB53" s="2" t="str">
        <f t="shared" ref="AB53:AB59" si="50">IF(A53="","",A53&amp;"-000000")</f>
        <v>7058-000000</v>
      </c>
      <c r="AC53" s="2">
        <v>955.0</v>
      </c>
      <c r="AD53" s="2" t="str">
        <f t="shared" ref="AD53:AD59" si="51">IF(LEN($O$1)=3,$O$1,IF(LEN($O$1)=2,0&amp;$O$1,IF(LEN($O$1)=1,0&amp;0&amp;$O$1,"ERROR")))</f>
        <v>083</v>
      </c>
      <c r="AE53" s="2"/>
      <c r="AF53" s="2"/>
      <c r="AG53" s="2">
        <v>110.0</v>
      </c>
      <c r="AH53" s="2" t="str">
        <f>Summary!$B$2</f>
        <v/>
      </c>
      <c r="AI53" s="48">
        <f t="shared" ref="AI53:AT53" si="48">IF(C53="",0,C53)</f>
        <v>0</v>
      </c>
      <c r="AJ53" s="48">
        <f t="shared" si="48"/>
        <v>0</v>
      </c>
      <c r="AK53" s="48">
        <f t="shared" si="48"/>
        <v>0</v>
      </c>
      <c r="AL53" s="48">
        <f t="shared" si="48"/>
        <v>0</v>
      </c>
      <c r="AM53" s="48">
        <f t="shared" si="48"/>
        <v>0</v>
      </c>
      <c r="AN53" s="48">
        <f t="shared" si="48"/>
        <v>0</v>
      </c>
      <c r="AO53" s="48">
        <f t="shared" si="48"/>
        <v>0</v>
      </c>
      <c r="AP53" s="48">
        <f t="shared" si="48"/>
        <v>0</v>
      </c>
      <c r="AQ53" s="48">
        <f t="shared" si="48"/>
        <v>0</v>
      </c>
      <c r="AR53" s="48">
        <f t="shared" si="48"/>
        <v>0</v>
      </c>
      <c r="AS53" s="48">
        <f t="shared" si="48"/>
        <v>0</v>
      </c>
      <c r="AT53" s="48">
        <f t="shared" si="48"/>
        <v>0</v>
      </c>
    </row>
    <row r="54" ht="21.75" customHeight="1">
      <c r="A54" s="99">
        <v>7060.0</v>
      </c>
      <c r="B54" s="130" t="s">
        <v>253</v>
      </c>
      <c r="C54" s="114">
        <v>0.0</v>
      </c>
      <c r="D54" s="114">
        <v>0.0</v>
      </c>
      <c r="E54" s="114">
        <v>0.0</v>
      </c>
      <c r="F54" s="114">
        <v>0.0</v>
      </c>
      <c r="G54" s="114">
        <v>0.0</v>
      </c>
      <c r="H54" s="114">
        <v>0.0</v>
      </c>
      <c r="I54" s="114">
        <v>0.0</v>
      </c>
      <c r="J54" s="114">
        <v>0.0</v>
      </c>
      <c r="K54" s="114">
        <v>0.0</v>
      </c>
      <c r="L54" s="114">
        <v>0.0</v>
      </c>
      <c r="M54" s="114">
        <v>0.0</v>
      </c>
      <c r="N54" s="114">
        <v>0.0</v>
      </c>
      <c r="O54" s="95">
        <f t="shared" si="49"/>
        <v>0</v>
      </c>
      <c r="P54" s="2"/>
      <c r="Q54" s="2"/>
      <c r="R54" s="2"/>
      <c r="S54" s="2"/>
      <c r="T54" s="2"/>
      <c r="U54" s="2"/>
      <c r="V54" s="2"/>
      <c r="W54" s="2"/>
      <c r="X54" s="2"/>
      <c r="Y54" s="2"/>
      <c r="Z54" s="2"/>
      <c r="AA54" s="2" t="s">
        <v>52</v>
      </c>
      <c r="AB54" s="2" t="str">
        <f t="shared" si="50"/>
        <v>7060-000000</v>
      </c>
      <c r="AC54" s="2">
        <v>955.0</v>
      </c>
      <c r="AD54" s="2" t="str">
        <f t="shared" si="51"/>
        <v>083</v>
      </c>
      <c r="AE54" s="2"/>
      <c r="AF54" s="2"/>
      <c r="AG54" s="2">
        <v>110.0</v>
      </c>
      <c r="AH54" s="2" t="str">
        <f>Summary!$B$2</f>
        <v/>
      </c>
      <c r="AI54" s="48">
        <f t="shared" ref="AI54:AT54" si="52">IF(C54="",0,C54)</f>
        <v>0</v>
      </c>
      <c r="AJ54" s="48">
        <f t="shared" si="52"/>
        <v>0</v>
      </c>
      <c r="AK54" s="48">
        <f t="shared" si="52"/>
        <v>0</v>
      </c>
      <c r="AL54" s="48">
        <f t="shared" si="52"/>
        <v>0</v>
      </c>
      <c r="AM54" s="48">
        <f t="shared" si="52"/>
        <v>0</v>
      </c>
      <c r="AN54" s="48">
        <f t="shared" si="52"/>
        <v>0</v>
      </c>
      <c r="AO54" s="48">
        <f t="shared" si="52"/>
        <v>0</v>
      </c>
      <c r="AP54" s="48">
        <f t="shared" si="52"/>
        <v>0</v>
      </c>
      <c r="AQ54" s="48">
        <f t="shared" si="52"/>
        <v>0</v>
      </c>
      <c r="AR54" s="48">
        <f t="shared" si="52"/>
        <v>0</v>
      </c>
      <c r="AS54" s="48">
        <f t="shared" si="52"/>
        <v>0</v>
      </c>
      <c r="AT54" s="48">
        <f t="shared" si="52"/>
        <v>0</v>
      </c>
    </row>
    <row r="55" ht="21.75" customHeight="1">
      <c r="A55" s="99">
        <v>7062.0</v>
      </c>
      <c r="B55" s="130" t="s">
        <v>254</v>
      </c>
      <c r="C55" s="114">
        <v>15.0</v>
      </c>
      <c r="D55" s="114">
        <v>15.0</v>
      </c>
      <c r="E55" s="114">
        <v>15.0</v>
      </c>
      <c r="F55" s="114">
        <v>15.0</v>
      </c>
      <c r="G55" s="114">
        <v>15.0</v>
      </c>
      <c r="H55" s="114">
        <v>15.0</v>
      </c>
      <c r="I55" s="114">
        <v>15.0</v>
      </c>
      <c r="J55" s="114">
        <v>15.0</v>
      </c>
      <c r="K55" s="114">
        <v>15.0</v>
      </c>
      <c r="L55" s="114">
        <v>15.0</v>
      </c>
      <c r="M55" s="114">
        <v>15.0</v>
      </c>
      <c r="N55" s="114">
        <v>15.0</v>
      </c>
      <c r="O55" s="95">
        <f t="shared" si="49"/>
        <v>180</v>
      </c>
      <c r="P55" s="2"/>
      <c r="Q55" s="2"/>
      <c r="R55" s="2"/>
      <c r="S55" s="2"/>
      <c r="T55" s="2"/>
      <c r="U55" s="2"/>
      <c r="V55" s="2"/>
      <c r="W55" s="2"/>
      <c r="X55" s="2"/>
      <c r="Y55" s="2"/>
      <c r="Z55" s="2"/>
      <c r="AA55" s="2" t="s">
        <v>52</v>
      </c>
      <c r="AB55" s="2" t="str">
        <f t="shared" si="50"/>
        <v>7062-000000</v>
      </c>
      <c r="AC55" s="2">
        <v>955.0</v>
      </c>
      <c r="AD55" s="2" t="str">
        <f t="shared" si="51"/>
        <v>083</v>
      </c>
      <c r="AE55" s="2"/>
      <c r="AF55" s="2"/>
      <c r="AG55" s="2">
        <v>110.0</v>
      </c>
      <c r="AH55" s="2" t="str">
        <f>Summary!$B$2</f>
        <v/>
      </c>
      <c r="AI55" s="48">
        <f t="shared" ref="AI55:AT55" si="53">IF(C55="",0,C55)</f>
        <v>15</v>
      </c>
      <c r="AJ55" s="48">
        <f t="shared" si="53"/>
        <v>15</v>
      </c>
      <c r="AK55" s="48">
        <f t="shared" si="53"/>
        <v>15</v>
      </c>
      <c r="AL55" s="48">
        <f t="shared" si="53"/>
        <v>15</v>
      </c>
      <c r="AM55" s="48">
        <f t="shared" si="53"/>
        <v>15</v>
      </c>
      <c r="AN55" s="48">
        <f t="shared" si="53"/>
        <v>15</v>
      </c>
      <c r="AO55" s="48">
        <f t="shared" si="53"/>
        <v>15</v>
      </c>
      <c r="AP55" s="48">
        <f t="shared" si="53"/>
        <v>15</v>
      </c>
      <c r="AQ55" s="48">
        <f t="shared" si="53"/>
        <v>15</v>
      </c>
      <c r="AR55" s="48">
        <f t="shared" si="53"/>
        <v>15</v>
      </c>
      <c r="AS55" s="48">
        <f t="shared" si="53"/>
        <v>15</v>
      </c>
      <c r="AT55" s="48">
        <f t="shared" si="53"/>
        <v>15</v>
      </c>
    </row>
    <row r="56" ht="21.75" customHeight="1">
      <c r="A56" s="99">
        <v>7064.0</v>
      </c>
      <c r="B56" s="130" t="s">
        <v>255</v>
      </c>
      <c r="C56" s="114">
        <v>0.0</v>
      </c>
      <c r="D56" s="114">
        <v>0.0</v>
      </c>
      <c r="E56" s="114">
        <v>0.0</v>
      </c>
      <c r="F56" s="114">
        <v>0.0</v>
      </c>
      <c r="G56" s="114">
        <v>0.0</v>
      </c>
      <c r="H56" s="114">
        <v>0.0</v>
      </c>
      <c r="I56" s="114">
        <v>0.0</v>
      </c>
      <c r="J56" s="114">
        <v>0.0</v>
      </c>
      <c r="K56" s="114">
        <v>0.0</v>
      </c>
      <c r="L56" s="114">
        <v>0.0</v>
      </c>
      <c r="M56" s="114">
        <v>0.0</v>
      </c>
      <c r="N56" s="114">
        <v>0.0</v>
      </c>
      <c r="O56" s="95">
        <f t="shared" si="49"/>
        <v>0</v>
      </c>
      <c r="P56" s="2"/>
      <c r="Q56" s="2"/>
      <c r="R56" s="2"/>
      <c r="S56" s="2"/>
      <c r="T56" s="2"/>
      <c r="U56" s="2"/>
      <c r="V56" s="2"/>
      <c r="W56" s="2"/>
      <c r="X56" s="2"/>
      <c r="Y56" s="2"/>
      <c r="Z56" s="2"/>
      <c r="AA56" s="2" t="s">
        <v>52</v>
      </c>
      <c r="AB56" s="2" t="str">
        <f t="shared" si="50"/>
        <v>7064-000000</v>
      </c>
      <c r="AC56" s="2">
        <v>955.0</v>
      </c>
      <c r="AD56" s="2" t="str">
        <f t="shared" si="51"/>
        <v>083</v>
      </c>
      <c r="AE56" s="2"/>
      <c r="AF56" s="2"/>
      <c r="AG56" s="2">
        <v>110.0</v>
      </c>
      <c r="AH56" s="2" t="str">
        <f>Summary!$B$2</f>
        <v/>
      </c>
      <c r="AI56" s="48">
        <f t="shared" ref="AI56:AT56" si="54">IF(C56="",0,C56)</f>
        <v>0</v>
      </c>
      <c r="AJ56" s="48">
        <f t="shared" si="54"/>
        <v>0</v>
      </c>
      <c r="AK56" s="48">
        <f t="shared" si="54"/>
        <v>0</v>
      </c>
      <c r="AL56" s="48">
        <f t="shared" si="54"/>
        <v>0</v>
      </c>
      <c r="AM56" s="48">
        <f t="shared" si="54"/>
        <v>0</v>
      </c>
      <c r="AN56" s="48">
        <f t="shared" si="54"/>
        <v>0</v>
      </c>
      <c r="AO56" s="48">
        <f t="shared" si="54"/>
        <v>0</v>
      </c>
      <c r="AP56" s="48">
        <f t="shared" si="54"/>
        <v>0</v>
      </c>
      <c r="AQ56" s="48">
        <f t="shared" si="54"/>
        <v>0</v>
      </c>
      <c r="AR56" s="48">
        <f t="shared" si="54"/>
        <v>0</v>
      </c>
      <c r="AS56" s="48">
        <f t="shared" si="54"/>
        <v>0</v>
      </c>
      <c r="AT56" s="48">
        <f t="shared" si="54"/>
        <v>0</v>
      </c>
    </row>
    <row r="57" ht="21.75" customHeight="1">
      <c r="A57" s="99">
        <v>7066.0</v>
      </c>
      <c r="B57" s="130" t="s">
        <v>256</v>
      </c>
      <c r="C57" s="114">
        <v>0.0</v>
      </c>
      <c r="D57" s="114">
        <v>0.0</v>
      </c>
      <c r="E57" s="114">
        <v>0.0</v>
      </c>
      <c r="F57" s="114">
        <v>0.0</v>
      </c>
      <c r="G57" s="114">
        <v>0.0</v>
      </c>
      <c r="H57" s="114">
        <v>0.0</v>
      </c>
      <c r="I57" s="114">
        <v>0.0</v>
      </c>
      <c r="J57" s="114">
        <v>0.0</v>
      </c>
      <c r="K57" s="114">
        <v>0.0</v>
      </c>
      <c r="L57" s="114">
        <v>0.0</v>
      </c>
      <c r="M57" s="114">
        <v>0.0</v>
      </c>
      <c r="N57" s="114">
        <v>0.0</v>
      </c>
      <c r="O57" s="95">
        <f t="shared" si="49"/>
        <v>0</v>
      </c>
      <c r="P57" s="2"/>
      <c r="Q57" s="2"/>
      <c r="R57" s="2"/>
      <c r="S57" s="2"/>
      <c r="T57" s="2"/>
      <c r="U57" s="2"/>
      <c r="V57" s="2"/>
      <c r="W57" s="2"/>
      <c r="X57" s="2"/>
      <c r="Y57" s="2"/>
      <c r="Z57" s="2"/>
      <c r="AA57" s="2" t="s">
        <v>52</v>
      </c>
      <c r="AB57" s="2" t="str">
        <f t="shared" si="50"/>
        <v>7066-000000</v>
      </c>
      <c r="AC57" s="2">
        <v>955.0</v>
      </c>
      <c r="AD57" s="2" t="str">
        <f t="shared" si="51"/>
        <v>083</v>
      </c>
      <c r="AE57" s="2"/>
      <c r="AF57" s="2"/>
      <c r="AG57" s="2">
        <v>110.0</v>
      </c>
      <c r="AH57" s="2" t="str">
        <f>Summary!$B$2</f>
        <v/>
      </c>
      <c r="AI57" s="48">
        <f t="shared" ref="AI57:AT57" si="55">IF(C57="",0,C57)</f>
        <v>0</v>
      </c>
      <c r="AJ57" s="48">
        <f t="shared" si="55"/>
        <v>0</v>
      </c>
      <c r="AK57" s="48">
        <f t="shared" si="55"/>
        <v>0</v>
      </c>
      <c r="AL57" s="48">
        <f t="shared" si="55"/>
        <v>0</v>
      </c>
      <c r="AM57" s="48">
        <f t="shared" si="55"/>
        <v>0</v>
      </c>
      <c r="AN57" s="48">
        <f t="shared" si="55"/>
        <v>0</v>
      </c>
      <c r="AO57" s="48">
        <f t="shared" si="55"/>
        <v>0</v>
      </c>
      <c r="AP57" s="48">
        <f t="shared" si="55"/>
        <v>0</v>
      </c>
      <c r="AQ57" s="48">
        <f t="shared" si="55"/>
        <v>0</v>
      </c>
      <c r="AR57" s="48">
        <f t="shared" si="55"/>
        <v>0</v>
      </c>
      <c r="AS57" s="48">
        <f t="shared" si="55"/>
        <v>0</v>
      </c>
      <c r="AT57" s="48">
        <f t="shared" si="55"/>
        <v>0</v>
      </c>
    </row>
    <row r="58" ht="21.75" customHeight="1">
      <c r="A58" s="99">
        <v>7068.0</v>
      </c>
      <c r="B58" s="130" t="s">
        <v>257</v>
      </c>
      <c r="C58" s="114">
        <v>0.0</v>
      </c>
      <c r="D58" s="114">
        <v>0.0</v>
      </c>
      <c r="E58" s="114">
        <v>0.0</v>
      </c>
      <c r="F58" s="114">
        <v>0.0</v>
      </c>
      <c r="G58" s="114">
        <v>0.0</v>
      </c>
      <c r="H58" s="114">
        <v>0.0</v>
      </c>
      <c r="I58" s="114">
        <v>0.0</v>
      </c>
      <c r="J58" s="114">
        <v>0.0</v>
      </c>
      <c r="K58" s="114">
        <v>0.0</v>
      </c>
      <c r="L58" s="114">
        <v>0.0</v>
      </c>
      <c r="M58" s="114">
        <v>0.0</v>
      </c>
      <c r="N58" s="114">
        <v>0.0</v>
      </c>
      <c r="O58" s="95">
        <f t="shared" si="49"/>
        <v>0</v>
      </c>
      <c r="P58" s="2"/>
      <c r="Q58" s="2"/>
      <c r="R58" s="2"/>
      <c r="S58" s="2"/>
      <c r="T58" s="2"/>
      <c r="U58" s="2"/>
      <c r="V58" s="2"/>
      <c r="W58" s="2"/>
      <c r="X58" s="2"/>
      <c r="Y58" s="2"/>
      <c r="Z58" s="2"/>
      <c r="AA58" s="2" t="s">
        <v>52</v>
      </c>
      <c r="AB58" s="2" t="str">
        <f t="shared" si="50"/>
        <v>7068-000000</v>
      </c>
      <c r="AC58" s="2">
        <v>955.0</v>
      </c>
      <c r="AD58" s="2" t="str">
        <f t="shared" si="51"/>
        <v>083</v>
      </c>
      <c r="AE58" s="2"/>
      <c r="AF58" s="2"/>
      <c r="AG58" s="2">
        <v>110.0</v>
      </c>
      <c r="AH58" s="2" t="str">
        <f>Summary!$B$2</f>
        <v/>
      </c>
      <c r="AI58" s="48">
        <f t="shared" ref="AI58:AT58" si="56">IF(C58="",0,C58)</f>
        <v>0</v>
      </c>
      <c r="AJ58" s="48">
        <f t="shared" si="56"/>
        <v>0</v>
      </c>
      <c r="AK58" s="48">
        <f t="shared" si="56"/>
        <v>0</v>
      </c>
      <c r="AL58" s="48">
        <f t="shared" si="56"/>
        <v>0</v>
      </c>
      <c r="AM58" s="48">
        <f t="shared" si="56"/>
        <v>0</v>
      </c>
      <c r="AN58" s="48">
        <f t="shared" si="56"/>
        <v>0</v>
      </c>
      <c r="AO58" s="48">
        <f t="shared" si="56"/>
        <v>0</v>
      </c>
      <c r="AP58" s="48">
        <f t="shared" si="56"/>
        <v>0</v>
      </c>
      <c r="AQ58" s="48">
        <f t="shared" si="56"/>
        <v>0</v>
      </c>
      <c r="AR58" s="48">
        <f t="shared" si="56"/>
        <v>0</v>
      </c>
      <c r="AS58" s="48">
        <f t="shared" si="56"/>
        <v>0</v>
      </c>
      <c r="AT58" s="48">
        <f t="shared" si="56"/>
        <v>0</v>
      </c>
    </row>
    <row r="59" ht="21.75" customHeight="1">
      <c r="A59" s="99">
        <v>7072.0</v>
      </c>
      <c r="B59" s="130" t="str">
        <f>IF(ISTEXT("Travel-"&amp;VLOOKUP(A59,'Chart of Accounts'!$B$5:$C$50,2,FALSE)),"Travel-"&amp;VLOOKUP(A59,'Chart of Accounts'!$B$5:$C$50,2,FALSE),"")</f>
        <v>Travel-Sales Tax Expense (incl. GST, VAT, etc.)</v>
      </c>
      <c r="C59" s="114">
        <v>0.0</v>
      </c>
      <c r="D59" s="114">
        <v>0.0</v>
      </c>
      <c r="E59" s="114">
        <v>0.0</v>
      </c>
      <c r="F59" s="114">
        <v>0.0</v>
      </c>
      <c r="G59" s="114">
        <v>0.0</v>
      </c>
      <c r="H59" s="114">
        <v>0.0</v>
      </c>
      <c r="I59" s="114">
        <v>0.0</v>
      </c>
      <c r="J59" s="114">
        <v>0.0</v>
      </c>
      <c r="K59" s="114">
        <v>0.0</v>
      </c>
      <c r="L59" s="114">
        <v>0.0</v>
      </c>
      <c r="M59" s="114">
        <v>0.0</v>
      </c>
      <c r="N59" s="114">
        <v>0.0</v>
      </c>
      <c r="O59" s="95">
        <f t="shared" si="49"/>
        <v>0</v>
      </c>
      <c r="P59" s="2"/>
      <c r="Q59" s="2"/>
      <c r="R59" s="2"/>
      <c r="S59" s="2"/>
      <c r="T59" s="2"/>
      <c r="U59" s="2"/>
      <c r="V59" s="2"/>
      <c r="W59" s="2"/>
      <c r="X59" s="2"/>
      <c r="Y59" s="2"/>
      <c r="Z59" s="2"/>
      <c r="AA59" s="2" t="s">
        <v>52</v>
      </c>
      <c r="AB59" s="2" t="str">
        <f t="shared" si="50"/>
        <v>7072-000000</v>
      </c>
      <c r="AC59" s="2">
        <v>955.0</v>
      </c>
      <c r="AD59" s="2" t="str">
        <f t="shared" si="51"/>
        <v>083</v>
      </c>
      <c r="AE59" s="2"/>
      <c r="AF59" s="2"/>
      <c r="AG59" s="2">
        <v>110.0</v>
      </c>
      <c r="AH59" s="2" t="str">
        <f>Summary!$B$2</f>
        <v/>
      </c>
      <c r="AI59" s="48">
        <f t="shared" ref="AI59:AT59" si="57">IF(C59="",0,C59)</f>
        <v>0</v>
      </c>
      <c r="AJ59" s="48">
        <f t="shared" si="57"/>
        <v>0</v>
      </c>
      <c r="AK59" s="48">
        <f t="shared" si="57"/>
        <v>0</v>
      </c>
      <c r="AL59" s="48">
        <f t="shared" si="57"/>
        <v>0</v>
      </c>
      <c r="AM59" s="48">
        <f t="shared" si="57"/>
        <v>0</v>
      </c>
      <c r="AN59" s="48">
        <f t="shared" si="57"/>
        <v>0</v>
      </c>
      <c r="AO59" s="48">
        <f t="shared" si="57"/>
        <v>0</v>
      </c>
      <c r="AP59" s="48">
        <f t="shared" si="57"/>
        <v>0</v>
      </c>
      <c r="AQ59" s="48">
        <f t="shared" si="57"/>
        <v>0</v>
      </c>
      <c r="AR59" s="48">
        <f t="shared" si="57"/>
        <v>0</v>
      </c>
      <c r="AS59" s="48">
        <f t="shared" si="57"/>
        <v>0</v>
      </c>
      <c r="AT59" s="48">
        <f t="shared" si="57"/>
        <v>0</v>
      </c>
    </row>
    <row r="60" ht="21.75" customHeight="1">
      <c r="A60" s="99"/>
      <c r="B60" s="130"/>
      <c r="C60" s="140">
        <f t="shared" ref="C60:O60" si="58">SUM(C53:C59)</f>
        <v>15</v>
      </c>
      <c r="D60" s="140">
        <f t="shared" si="58"/>
        <v>15</v>
      </c>
      <c r="E60" s="140">
        <f t="shared" si="58"/>
        <v>15</v>
      </c>
      <c r="F60" s="140">
        <f t="shared" si="58"/>
        <v>15</v>
      </c>
      <c r="G60" s="140">
        <f t="shared" si="58"/>
        <v>15</v>
      </c>
      <c r="H60" s="140">
        <f t="shared" si="58"/>
        <v>15</v>
      </c>
      <c r="I60" s="140">
        <f t="shared" si="58"/>
        <v>15</v>
      </c>
      <c r="J60" s="140">
        <f t="shared" si="58"/>
        <v>15</v>
      </c>
      <c r="K60" s="140">
        <f t="shared" si="58"/>
        <v>15</v>
      </c>
      <c r="L60" s="140">
        <f t="shared" si="58"/>
        <v>15</v>
      </c>
      <c r="M60" s="140">
        <f t="shared" si="58"/>
        <v>15</v>
      </c>
      <c r="N60" s="140">
        <f t="shared" si="58"/>
        <v>15</v>
      </c>
      <c r="O60" s="140">
        <f t="shared" si="58"/>
        <v>180</v>
      </c>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21.75" customHeight="1">
      <c r="A61" s="99"/>
      <c r="B61" s="130"/>
      <c r="C61" s="95"/>
      <c r="D61" s="95"/>
      <c r="E61" s="95"/>
      <c r="F61" s="95"/>
      <c r="G61" s="95"/>
      <c r="H61" s="95"/>
      <c r="I61" s="95"/>
      <c r="J61" s="95"/>
      <c r="K61" s="95"/>
      <c r="L61" s="95"/>
      <c r="M61" s="95"/>
      <c r="N61" s="95"/>
      <c r="O61" s="95"/>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21.75" customHeight="1">
      <c r="A62" s="138" t="s">
        <v>343</v>
      </c>
      <c r="B62" s="139"/>
      <c r="C62" s="95"/>
      <c r="D62" s="95"/>
      <c r="E62" s="95"/>
      <c r="F62" s="95"/>
      <c r="G62" s="95"/>
      <c r="H62" s="95"/>
      <c r="I62" s="95"/>
      <c r="J62" s="95"/>
      <c r="K62" s="95"/>
      <c r="L62" s="95"/>
      <c r="M62" s="95"/>
      <c r="N62" s="95"/>
      <c r="O62" s="95"/>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21.75" customHeight="1">
      <c r="A63" s="99">
        <v>7058.0</v>
      </c>
      <c r="B63" s="130" t="s">
        <v>252</v>
      </c>
      <c r="C63" s="114">
        <v>0.0</v>
      </c>
      <c r="D63" s="114">
        <v>0.0</v>
      </c>
      <c r="E63" s="114">
        <v>0.0</v>
      </c>
      <c r="F63" s="114">
        <v>0.0</v>
      </c>
      <c r="G63" s="114">
        <v>0.0</v>
      </c>
      <c r="H63" s="114">
        <v>0.0</v>
      </c>
      <c r="I63" s="114">
        <v>0.0</v>
      </c>
      <c r="J63" s="114">
        <v>0.0</v>
      </c>
      <c r="K63" s="114">
        <v>0.0</v>
      </c>
      <c r="L63" s="114">
        <v>0.0</v>
      </c>
      <c r="M63" s="114">
        <v>0.0</v>
      </c>
      <c r="N63" s="114">
        <v>0.0</v>
      </c>
      <c r="O63" s="95">
        <f t="shared" ref="O63:O69" si="60">SUM(C63:N63)</f>
        <v>0</v>
      </c>
      <c r="P63" s="2"/>
      <c r="Q63" s="2"/>
      <c r="R63" s="2"/>
      <c r="S63" s="2"/>
      <c r="T63" s="2"/>
      <c r="U63" s="2"/>
      <c r="V63" s="2"/>
      <c r="W63" s="2"/>
      <c r="X63" s="2"/>
      <c r="Y63" s="2"/>
      <c r="Z63" s="2"/>
      <c r="AA63" s="2" t="s">
        <v>52</v>
      </c>
      <c r="AB63" s="2" t="str">
        <f t="shared" ref="AB63:AB69" si="61">IF(A63="","",A63&amp;"-000000")</f>
        <v>7058-000000</v>
      </c>
      <c r="AC63" s="2">
        <v>956.0</v>
      </c>
      <c r="AD63" s="2" t="str">
        <f t="shared" ref="AD63:AD69" si="62">IF(LEN($O$1)=3,$O$1,IF(LEN($O$1)=2,0&amp;$O$1,IF(LEN($O$1)=1,0&amp;0&amp;$O$1,"ERROR")))</f>
        <v>083</v>
      </c>
      <c r="AE63" s="2"/>
      <c r="AF63" s="2"/>
      <c r="AG63" s="2">
        <v>110.0</v>
      </c>
      <c r="AH63" s="2" t="str">
        <f>Summary!$B$2</f>
        <v/>
      </c>
      <c r="AI63" s="48">
        <f t="shared" ref="AI63:AT63" si="59">IF(C63="",0,C63)</f>
        <v>0</v>
      </c>
      <c r="AJ63" s="48">
        <f t="shared" si="59"/>
        <v>0</v>
      </c>
      <c r="AK63" s="48">
        <f t="shared" si="59"/>
        <v>0</v>
      </c>
      <c r="AL63" s="48">
        <f t="shared" si="59"/>
        <v>0</v>
      </c>
      <c r="AM63" s="48">
        <f t="shared" si="59"/>
        <v>0</v>
      </c>
      <c r="AN63" s="48">
        <f t="shared" si="59"/>
        <v>0</v>
      </c>
      <c r="AO63" s="48">
        <f t="shared" si="59"/>
        <v>0</v>
      </c>
      <c r="AP63" s="48">
        <f t="shared" si="59"/>
        <v>0</v>
      </c>
      <c r="AQ63" s="48">
        <f t="shared" si="59"/>
        <v>0</v>
      </c>
      <c r="AR63" s="48">
        <f t="shared" si="59"/>
        <v>0</v>
      </c>
      <c r="AS63" s="48">
        <f t="shared" si="59"/>
        <v>0</v>
      </c>
      <c r="AT63" s="48">
        <f t="shared" si="59"/>
        <v>0</v>
      </c>
    </row>
    <row r="64" ht="21.75" customHeight="1">
      <c r="A64" s="99">
        <v>7060.0</v>
      </c>
      <c r="B64" s="130" t="s">
        <v>253</v>
      </c>
      <c r="C64" s="114">
        <v>0.0</v>
      </c>
      <c r="D64" s="114">
        <v>0.0</v>
      </c>
      <c r="E64" s="114">
        <v>0.0</v>
      </c>
      <c r="F64" s="114">
        <v>0.0</v>
      </c>
      <c r="G64" s="114">
        <v>0.0</v>
      </c>
      <c r="H64" s="114">
        <v>0.0</v>
      </c>
      <c r="I64" s="114">
        <v>0.0</v>
      </c>
      <c r="J64" s="114">
        <v>0.0</v>
      </c>
      <c r="K64" s="114">
        <v>0.0</v>
      </c>
      <c r="L64" s="114">
        <v>0.0</v>
      </c>
      <c r="M64" s="114">
        <v>0.0</v>
      </c>
      <c r="N64" s="114">
        <v>0.0</v>
      </c>
      <c r="O64" s="95">
        <f t="shared" si="60"/>
        <v>0</v>
      </c>
      <c r="P64" s="2"/>
      <c r="Q64" s="2"/>
      <c r="R64" s="2"/>
      <c r="S64" s="2"/>
      <c r="T64" s="2"/>
      <c r="U64" s="2"/>
      <c r="V64" s="2"/>
      <c r="W64" s="2"/>
      <c r="X64" s="2"/>
      <c r="Y64" s="2"/>
      <c r="Z64" s="2"/>
      <c r="AA64" s="2" t="s">
        <v>52</v>
      </c>
      <c r="AB64" s="2" t="str">
        <f t="shared" si="61"/>
        <v>7060-000000</v>
      </c>
      <c r="AC64" s="2">
        <v>956.0</v>
      </c>
      <c r="AD64" s="2" t="str">
        <f t="shared" si="62"/>
        <v>083</v>
      </c>
      <c r="AE64" s="2"/>
      <c r="AF64" s="2"/>
      <c r="AG64" s="2">
        <v>110.0</v>
      </c>
      <c r="AH64" s="2" t="str">
        <f>Summary!$B$2</f>
        <v/>
      </c>
      <c r="AI64" s="48">
        <f t="shared" ref="AI64:AT64" si="63">IF(C64="",0,C64)</f>
        <v>0</v>
      </c>
      <c r="AJ64" s="48">
        <f t="shared" si="63"/>
        <v>0</v>
      </c>
      <c r="AK64" s="48">
        <f t="shared" si="63"/>
        <v>0</v>
      </c>
      <c r="AL64" s="48">
        <f t="shared" si="63"/>
        <v>0</v>
      </c>
      <c r="AM64" s="48">
        <f t="shared" si="63"/>
        <v>0</v>
      </c>
      <c r="AN64" s="48">
        <f t="shared" si="63"/>
        <v>0</v>
      </c>
      <c r="AO64" s="48">
        <f t="shared" si="63"/>
        <v>0</v>
      </c>
      <c r="AP64" s="48">
        <f t="shared" si="63"/>
        <v>0</v>
      </c>
      <c r="AQ64" s="48">
        <f t="shared" si="63"/>
        <v>0</v>
      </c>
      <c r="AR64" s="48">
        <f t="shared" si="63"/>
        <v>0</v>
      </c>
      <c r="AS64" s="48">
        <f t="shared" si="63"/>
        <v>0</v>
      </c>
      <c r="AT64" s="48">
        <f t="shared" si="63"/>
        <v>0</v>
      </c>
    </row>
    <row r="65" ht="21.75" customHeight="1">
      <c r="A65" s="99">
        <v>7062.0</v>
      </c>
      <c r="B65" s="130" t="s">
        <v>254</v>
      </c>
      <c r="C65" s="114">
        <v>10.0</v>
      </c>
      <c r="D65" s="114">
        <v>10.0</v>
      </c>
      <c r="E65" s="114">
        <v>10.0</v>
      </c>
      <c r="F65" s="114">
        <v>10.0</v>
      </c>
      <c r="G65" s="114">
        <v>10.0</v>
      </c>
      <c r="H65" s="114">
        <v>10.0</v>
      </c>
      <c r="I65" s="114">
        <v>10.0</v>
      </c>
      <c r="J65" s="114">
        <v>10.0</v>
      </c>
      <c r="K65" s="114">
        <v>10.0</v>
      </c>
      <c r="L65" s="114">
        <v>10.0</v>
      </c>
      <c r="M65" s="114">
        <v>10.0</v>
      </c>
      <c r="N65" s="114">
        <v>10.0</v>
      </c>
      <c r="O65" s="95">
        <f t="shared" si="60"/>
        <v>120</v>
      </c>
      <c r="P65" s="2"/>
      <c r="Q65" s="2"/>
      <c r="R65" s="2"/>
      <c r="S65" s="2"/>
      <c r="T65" s="2"/>
      <c r="U65" s="2"/>
      <c r="V65" s="2"/>
      <c r="W65" s="2"/>
      <c r="X65" s="2"/>
      <c r="Y65" s="2"/>
      <c r="Z65" s="2"/>
      <c r="AA65" s="2" t="s">
        <v>52</v>
      </c>
      <c r="AB65" s="2" t="str">
        <f t="shared" si="61"/>
        <v>7062-000000</v>
      </c>
      <c r="AC65" s="2">
        <v>956.0</v>
      </c>
      <c r="AD65" s="2" t="str">
        <f t="shared" si="62"/>
        <v>083</v>
      </c>
      <c r="AE65" s="2"/>
      <c r="AF65" s="2"/>
      <c r="AG65" s="2">
        <v>110.0</v>
      </c>
      <c r="AH65" s="2" t="str">
        <f>Summary!$B$2</f>
        <v/>
      </c>
      <c r="AI65" s="48">
        <f t="shared" ref="AI65:AT65" si="64">IF(C65="",0,C65)</f>
        <v>10</v>
      </c>
      <c r="AJ65" s="48">
        <f t="shared" si="64"/>
        <v>10</v>
      </c>
      <c r="AK65" s="48">
        <f t="shared" si="64"/>
        <v>10</v>
      </c>
      <c r="AL65" s="48">
        <f t="shared" si="64"/>
        <v>10</v>
      </c>
      <c r="AM65" s="48">
        <f t="shared" si="64"/>
        <v>10</v>
      </c>
      <c r="AN65" s="48">
        <f t="shared" si="64"/>
        <v>10</v>
      </c>
      <c r="AO65" s="48">
        <f t="shared" si="64"/>
        <v>10</v>
      </c>
      <c r="AP65" s="48">
        <f t="shared" si="64"/>
        <v>10</v>
      </c>
      <c r="AQ65" s="48">
        <f t="shared" si="64"/>
        <v>10</v>
      </c>
      <c r="AR65" s="48">
        <f t="shared" si="64"/>
        <v>10</v>
      </c>
      <c r="AS65" s="48">
        <f t="shared" si="64"/>
        <v>10</v>
      </c>
      <c r="AT65" s="48">
        <f t="shared" si="64"/>
        <v>10</v>
      </c>
    </row>
    <row r="66" ht="21.75" customHeight="1">
      <c r="A66" s="99">
        <v>7064.0</v>
      </c>
      <c r="B66" s="130" t="s">
        <v>255</v>
      </c>
      <c r="C66" s="114">
        <v>0.0</v>
      </c>
      <c r="D66" s="114">
        <v>0.0</v>
      </c>
      <c r="E66" s="114">
        <v>0.0</v>
      </c>
      <c r="F66" s="114">
        <v>0.0</v>
      </c>
      <c r="G66" s="114">
        <v>0.0</v>
      </c>
      <c r="H66" s="114">
        <v>0.0</v>
      </c>
      <c r="I66" s="114">
        <v>0.0</v>
      </c>
      <c r="J66" s="114">
        <v>0.0</v>
      </c>
      <c r="K66" s="114">
        <v>0.0</v>
      </c>
      <c r="L66" s="114">
        <v>0.0</v>
      </c>
      <c r="M66" s="114">
        <v>0.0</v>
      </c>
      <c r="N66" s="114">
        <v>0.0</v>
      </c>
      <c r="O66" s="95">
        <f t="shared" si="60"/>
        <v>0</v>
      </c>
      <c r="P66" s="2"/>
      <c r="Q66" s="2"/>
      <c r="R66" s="2"/>
      <c r="S66" s="2"/>
      <c r="T66" s="2"/>
      <c r="U66" s="2"/>
      <c r="V66" s="2"/>
      <c r="W66" s="2"/>
      <c r="X66" s="2"/>
      <c r="Y66" s="2"/>
      <c r="Z66" s="2"/>
      <c r="AA66" s="2" t="s">
        <v>52</v>
      </c>
      <c r="AB66" s="2" t="str">
        <f t="shared" si="61"/>
        <v>7064-000000</v>
      </c>
      <c r="AC66" s="2">
        <v>956.0</v>
      </c>
      <c r="AD66" s="2" t="str">
        <f t="shared" si="62"/>
        <v>083</v>
      </c>
      <c r="AE66" s="2"/>
      <c r="AF66" s="2"/>
      <c r="AG66" s="2">
        <v>110.0</v>
      </c>
      <c r="AH66" s="2" t="str">
        <f>Summary!$B$2</f>
        <v/>
      </c>
      <c r="AI66" s="48">
        <f t="shared" ref="AI66:AT66" si="65">IF(C66="",0,C66)</f>
        <v>0</v>
      </c>
      <c r="AJ66" s="48">
        <f t="shared" si="65"/>
        <v>0</v>
      </c>
      <c r="AK66" s="48">
        <f t="shared" si="65"/>
        <v>0</v>
      </c>
      <c r="AL66" s="48">
        <f t="shared" si="65"/>
        <v>0</v>
      </c>
      <c r="AM66" s="48">
        <f t="shared" si="65"/>
        <v>0</v>
      </c>
      <c r="AN66" s="48">
        <f t="shared" si="65"/>
        <v>0</v>
      </c>
      <c r="AO66" s="48">
        <f t="shared" si="65"/>
        <v>0</v>
      </c>
      <c r="AP66" s="48">
        <f t="shared" si="65"/>
        <v>0</v>
      </c>
      <c r="AQ66" s="48">
        <f t="shared" si="65"/>
        <v>0</v>
      </c>
      <c r="AR66" s="48">
        <f t="shared" si="65"/>
        <v>0</v>
      </c>
      <c r="AS66" s="48">
        <f t="shared" si="65"/>
        <v>0</v>
      </c>
      <c r="AT66" s="48">
        <f t="shared" si="65"/>
        <v>0</v>
      </c>
    </row>
    <row r="67" ht="21.75" customHeight="1">
      <c r="A67" s="99">
        <v>7066.0</v>
      </c>
      <c r="B67" s="130" t="s">
        <v>256</v>
      </c>
      <c r="C67" s="114">
        <v>0.0</v>
      </c>
      <c r="D67" s="114">
        <v>0.0</v>
      </c>
      <c r="E67" s="114">
        <v>0.0</v>
      </c>
      <c r="F67" s="114">
        <v>0.0</v>
      </c>
      <c r="G67" s="114">
        <v>0.0</v>
      </c>
      <c r="H67" s="114">
        <v>0.0</v>
      </c>
      <c r="I67" s="114">
        <v>0.0</v>
      </c>
      <c r="J67" s="114">
        <v>0.0</v>
      </c>
      <c r="K67" s="114">
        <v>0.0</v>
      </c>
      <c r="L67" s="114">
        <v>0.0</v>
      </c>
      <c r="M67" s="114">
        <v>0.0</v>
      </c>
      <c r="N67" s="114">
        <v>0.0</v>
      </c>
      <c r="O67" s="95">
        <f t="shared" si="60"/>
        <v>0</v>
      </c>
      <c r="P67" s="2"/>
      <c r="Q67" s="2"/>
      <c r="R67" s="2"/>
      <c r="S67" s="2"/>
      <c r="T67" s="2"/>
      <c r="U67" s="2"/>
      <c r="V67" s="2"/>
      <c r="W67" s="2"/>
      <c r="X67" s="2"/>
      <c r="Y67" s="2"/>
      <c r="Z67" s="2"/>
      <c r="AA67" s="2" t="s">
        <v>52</v>
      </c>
      <c r="AB67" s="2" t="str">
        <f t="shared" si="61"/>
        <v>7066-000000</v>
      </c>
      <c r="AC67" s="2">
        <v>956.0</v>
      </c>
      <c r="AD67" s="2" t="str">
        <f t="shared" si="62"/>
        <v>083</v>
      </c>
      <c r="AE67" s="2"/>
      <c r="AF67" s="2"/>
      <c r="AG67" s="2">
        <v>110.0</v>
      </c>
      <c r="AH67" s="2" t="str">
        <f>Summary!$B$2</f>
        <v/>
      </c>
      <c r="AI67" s="48">
        <f t="shared" ref="AI67:AT67" si="66">IF(C67="",0,C67)</f>
        <v>0</v>
      </c>
      <c r="AJ67" s="48">
        <f t="shared" si="66"/>
        <v>0</v>
      </c>
      <c r="AK67" s="48">
        <f t="shared" si="66"/>
        <v>0</v>
      </c>
      <c r="AL67" s="48">
        <f t="shared" si="66"/>
        <v>0</v>
      </c>
      <c r="AM67" s="48">
        <f t="shared" si="66"/>
        <v>0</v>
      </c>
      <c r="AN67" s="48">
        <f t="shared" si="66"/>
        <v>0</v>
      </c>
      <c r="AO67" s="48">
        <f t="shared" si="66"/>
        <v>0</v>
      </c>
      <c r="AP67" s="48">
        <f t="shared" si="66"/>
        <v>0</v>
      </c>
      <c r="AQ67" s="48">
        <f t="shared" si="66"/>
        <v>0</v>
      </c>
      <c r="AR67" s="48">
        <f t="shared" si="66"/>
        <v>0</v>
      </c>
      <c r="AS67" s="48">
        <f t="shared" si="66"/>
        <v>0</v>
      </c>
      <c r="AT67" s="48">
        <f t="shared" si="66"/>
        <v>0</v>
      </c>
    </row>
    <row r="68" ht="21.75" customHeight="1">
      <c r="A68" s="99">
        <v>7068.0</v>
      </c>
      <c r="B68" s="130" t="s">
        <v>257</v>
      </c>
      <c r="C68" s="114">
        <v>0.0</v>
      </c>
      <c r="D68" s="114">
        <v>0.0</v>
      </c>
      <c r="E68" s="114">
        <v>0.0</v>
      </c>
      <c r="F68" s="114">
        <v>0.0</v>
      </c>
      <c r="G68" s="114">
        <v>0.0</v>
      </c>
      <c r="H68" s="114">
        <v>0.0</v>
      </c>
      <c r="I68" s="114">
        <v>0.0</v>
      </c>
      <c r="J68" s="114">
        <v>0.0</v>
      </c>
      <c r="K68" s="114">
        <v>0.0</v>
      </c>
      <c r="L68" s="114">
        <v>0.0</v>
      </c>
      <c r="M68" s="114">
        <v>0.0</v>
      </c>
      <c r="N68" s="114">
        <v>0.0</v>
      </c>
      <c r="O68" s="95">
        <f t="shared" si="60"/>
        <v>0</v>
      </c>
      <c r="P68" s="2"/>
      <c r="Q68" s="2"/>
      <c r="R68" s="2"/>
      <c r="S68" s="2"/>
      <c r="T68" s="2"/>
      <c r="U68" s="2"/>
      <c r="V68" s="2"/>
      <c r="W68" s="2"/>
      <c r="X68" s="2"/>
      <c r="Y68" s="2"/>
      <c r="Z68" s="2"/>
      <c r="AA68" s="2" t="s">
        <v>52</v>
      </c>
      <c r="AB68" s="2" t="str">
        <f t="shared" si="61"/>
        <v>7068-000000</v>
      </c>
      <c r="AC68" s="2">
        <v>956.0</v>
      </c>
      <c r="AD68" s="2" t="str">
        <f t="shared" si="62"/>
        <v>083</v>
      </c>
      <c r="AE68" s="2"/>
      <c r="AF68" s="2"/>
      <c r="AG68" s="2">
        <v>110.0</v>
      </c>
      <c r="AH68" s="2" t="str">
        <f>Summary!$B$2</f>
        <v/>
      </c>
      <c r="AI68" s="48">
        <f t="shared" ref="AI68:AT68" si="67">IF(C68="",0,C68)</f>
        <v>0</v>
      </c>
      <c r="AJ68" s="48">
        <f t="shared" si="67"/>
        <v>0</v>
      </c>
      <c r="AK68" s="48">
        <f t="shared" si="67"/>
        <v>0</v>
      </c>
      <c r="AL68" s="48">
        <f t="shared" si="67"/>
        <v>0</v>
      </c>
      <c r="AM68" s="48">
        <f t="shared" si="67"/>
        <v>0</v>
      </c>
      <c r="AN68" s="48">
        <f t="shared" si="67"/>
        <v>0</v>
      </c>
      <c r="AO68" s="48">
        <f t="shared" si="67"/>
        <v>0</v>
      </c>
      <c r="AP68" s="48">
        <f t="shared" si="67"/>
        <v>0</v>
      </c>
      <c r="AQ68" s="48">
        <f t="shared" si="67"/>
        <v>0</v>
      </c>
      <c r="AR68" s="48">
        <f t="shared" si="67"/>
        <v>0</v>
      </c>
      <c r="AS68" s="48">
        <f t="shared" si="67"/>
        <v>0</v>
      </c>
      <c r="AT68" s="48">
        <f t="shared" si="67"/>
        <v>0</v>
      </c>
    </row>
    <row r="69" ht="21.75" customHeight="1">
      <c r="A69" s="99">
        <v>7072.0</v>
      </c>
      <c r="B69" s="130" t="str">
        <f>IF(ISTEXT("Travel-"&amp;VLOOKUP(A69,'Chart of Accounts'!$B$5:$C$50,2,FALSE)),"Travel-"&amp;VLOOKUP(A69,'Chart of Accounts'!$B$5:$C$50,2,FALSE),"")</f>
        <v>Travel-Sales Tax Expense (incl. GST, VAT, etc.)</v>
      </c>
      <c r="C69" s="114">
        <v>0.0</v>
      </c>
      <c r="D69" s="114">
        <v>0.0</v>
      </c>
      <c r="E69" s="114">
        <v>0.0</v>
      </c>
      <c r="F69" s="114">
        <v>0.0</v>
      </c>
      <c r="G69" s="114">
        <v>0.0</v>
      </c>
      <c r="H69" s="114">
        <v>0.0</v>
      </c>
      <c r="I69" s="114">
        <v>0.0</v>
      </c>
      <c r="J69" s="114">
        <v>0.0</v>
      </c>
      <c r="K69" s="114">
        <v>0.0</v>
      </c>
      <c r="L69" s="114">
        <v>0.0</v>
      </c>
      <c r="M69" s="114">
        <v>0.0</v>
      </c>
      <c r="N69" s="114">
        <v>0.0</v>
      </c>
      <c r="O69" s="95">
        <f t="shared" si="60"/>
        <v>0</v>
      </c>
      <c r="P69" s="2"/>
      <c r="Q69" s="2"/>
      <c r="R69" s="2"/>
      <c r="S69" s="2"/>
      <c r="T69" s="2"/>
      <c r="U69" s="2"/>
      <c r="V69" s="2"/>
      <c r="W69" s="2"/>
      <c r="X69" s="2"/>
      <c r="Y69" s="2"/>
      <c r="Z69" s="2"/>
      <c r="AA69" s="2" t="s">
        <v>52</v>
      </c>
      <c r="AB69" s="2" t="str">
        <f t="shared" si="61"/>
        <v>7072-000000</v>
      </c>
      <c r="AC69" s="2">
        <v>956.0</v>
      </c>
      <c r="AD69" s="2" t="str">
        <f t="shared" si="62"/>
        <v>083</v>
      </c>
      <c r="AE69" s="2"/>
      <c r="AF69" s="2"/>
      <c r="AG69" s="2">
        <v>110.0</v>
      </c>
      <c r="AH69" s="2" t="str">
        <f>Summary!$B$2</f>
        <v/>
      </c>
      <c r="AI69" s="48">
        <f t="shared" ref="AI69:AT69" si="68">IF(C69="",0,C69)</f>
        <v>0</v>
      </c>
      <c r="AJ69" s="48">
        <f t="shared" si="68"/>
        <v>0</v>
      </c>
      <c r="AK69" s="48">
        <f t="shared" si="68"/>
        <v>0</v>
      </c>
      <c r="AL69" s="48">
        <f t="shared" si="68"/>
        <v>0</v>
      </c>
      <c r="AM69" s="48">
        <f t="shared" si="68"/>
        <v>0</v>
      </c>
      <c r="AN69" s="48">
        <f t="shared" si="68"/>
        <v>0</v>
      </c>
      <c r="AO69" s="48">
        <f t="shared" si="68"/>
        <v>0</v>
      </c>
      <c r="AP69" s="48">
        <f t="shared" si="68"/>
        <v>0</v>
      </c>
      <c r="AQ69" s="48">
        <f t="shared" si="68"/>
        <v>0</v>
      </c>
      <c r="AR69" s="48">
        <f t="shared" si="68"/>
        <v>0</v>
      </c>
      <c r="AS69" s="48">
        <f t="shared" si="68"/>
        <v>0</v>
      </c>
      <c r="AT69" s="48">
        <f t="shared" si="68"/>
        <v>0</v>
      </c>
    </row>
    <row r="70" ht="21.75" customHeight="1">
      <c r="A70" s="99"/>
      <c r="B70" s="130"/>
      <c r="C70" s="140">
        <f t="shared" ref="C70:O70" si="69">SUM(C63:C69)</f>
        <v>10</v>
      </c>
      <c r="D70" s="140">
        <f t="shared" si="69"/>
        <v>10</v>
      </c>
      <c r="E70" s="140">
        <f t="shared" si="69"/>
        <v>10</v>
      </c>
      <c r="F70" s="140">
        <f t="shared" si="69"/>
        <v>10</v>
      </c>
      <c r="G70" s="140">
        <f t="shared" si="69"/>
        <v>10</v>
      </c>
      <c r="H70" s="140">
        <f t="shared" si="69"/>
        <v>10</v>
      </c>
      <c r="I70" s="140">
        <f t="shared" si="69"/>
        <v>10</v>
      </c>
      <c r="J70" s="140">
        <f t="shared" si="69"/>
        <v>10</v>
      </c>
      <c r="K70" s="140">
        <f t="shared" si="69"/>
        <v>10</v>
      </c>
      <c r="L70" s="140">
        <f t="shared" si="69"/>
        <v>10</v>
      </c>
      <c r="M70" s="140">
        <f t="shared" si="69"/>
        <v>10</v>
      </c>
      <c r="N70" s="140">
        <f t="shared" si="69"/>
        <v>10</v>
      </c>
      <c r="O70" s="140">
        <f t="shared" si="69"/>
        <v>120</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21.75" customHeight="1">
      <c r="A71" s="99"/>
      <c r="B71" s="130"/>
      <c r="C71" s="142"/>
      <c r="D71" s="142"/>
      <c r="E71" s="142"/>
      <c r="F71" s="142"/>
      <c r="G71" s="142"/>
      <c r="H71" s="142"/>
      <c r="I71" s="142"/>
      <c r="J71" s="142"/>
      <c r="K71" s="142"/>
      <c r="L71" s="142"/>
      <c r="M71" s="142"/>
      <c r="N71" s="142"/>
      <c r="O71" s="14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21.75" customHeight="1">
      <c r="A72" s="138" t="s">
        <v>344</v>
      </c>
      <c r="B72" s="139"/>
      <c r="C72" s="95"/>
      <c r="D72" s="95"/>
      <c r="E72" s="95"/>
      <c r="F72" s="95"/>
      <c r="G72" s="95"/>
      <c r="H72" s="95"/>
      <c r="I72" s="95"/>
      <c r="J72" s="95"/>
      <c r="K72" s="95"/>
      <c r="L72" s="95"/>
      <c r="M72" s="95"/>
      <c r="N72" s="95"/>
      <c r="O72" s="95"/>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21.75" customHeight="1">
      <c r="A73" s="99">
        <v>7058.0</v>
      </c>
      <c r="B73" s="130" t="s">
        <v>252</v>
      </c>
      <c r="C73" s="114">
        <v>0.0</v>
      </c>
      <c r="D73" s="114">
        <v>0.0</v>
      </c>
      <c r="E73" s="114">
        <v>0.0</v>
      </c>
      <c r="F73" s="114">
        <v>0.0</v>
      </c>
      <c r="G73" s="114">
        <v>0.0</v>
      </c>
      <c r="H73" s="114">
        <v>0.0</v>
      </c>
      <c r="I73" s="114">
        <v>0.0</v>
      </c>
      <c r="J73" s="114">
        <v>0.0</v>
      </c>
      <c r="K73" s="114">
        <v>0.0</v>
      </c>
      <c r="L73" s="114">
        <v>0.0</v>
      </c>
      <c r="M73" s="114">
        <v>0.0</v>
      </c>
      <c r="N73" s="114">
        <v>0.0</v>
      </c>
      <c r="O73" s="95">
        <f t="shared" ref="O73:O79" si="71">SUM(C73:N73)</f>
        <v>0</v>
      </c>
      <c r="P73" s="2"/>
      <c r="Q73" s="2"/>
      <c r="R73" s="2"/>
      <c r="S73" s="2"/>
      <c r="T73" s="2"/>
      <c r="U73" s="2"/>
      <c r="V73" s="2"/>
      <c r="W73" s="2"/>
      <c r="X73" s="2"/>
      <c r="Y73" s="2"/>
      <c r="Z73" s="2"/>
      <c r="AA73" s="2" t="s">
        <v>52</v>
      </c>
      <c r="AB73" s="2" t="str">
        <f t="shared" ref="AB73:AB79" si="72">IF(A73="","",A73&amp;"-000000")</f>
        <v>7058-000000</v>
      </c>
      <c r="AC73" s="2">
        <v>957.0</v>
      </c>
      <c r="AD73" s="2" t="str">
        <f t="shared" ref="AD73:AD79" si="73">IF(LEN($O$1)=3,$O$1,IF(LEN($O$1)=2,0&amp;$O$1,IF(LEN($O$1)=1,0&amp;0&amp;$O$1,"ERROR")))</f>
        <v>083</v>
      </c>
      <c r="AE73" s="2"/>
      <c r="AF73" s="2"/>
      <c r="AG73" s="2">
        <v>110.0</v>
      </c>
      <c r="AH73" s="2" t="str">
        <f>Summary!$B$2</f>
        <v/>
      </c>
      <c r="AI73" s="48">
        <f t="shared" ref="AI73:AT73" si="70">IF(C73="",0,C73)</f>
        <v>0</v>
      </c>
      <c r="AJ73" s="48">
        <f t="shared" si="70"/>
        <v>0</v>
      </c>
      <c r="AK73" s="48">
        <f t="shared" si="70"/>
        <v>0</v>
      </c>
      <c r="AL73" s="48">
        <f t="shared" si="70"/>
        <v>0</v>
      </c>
      <c r="AM73" s="48">
        <f t="shared" si="70"/>
        <v>0</v>
      </c>
      <c r="AN73" s="48">
        <f t="shared" si="70"/>
        <v>0</v>
      </c>
      <c r="AO73" s="48">
        <f t="shared" si="70"/>
        <v>0</v>
      </c>
      <c r="AP73" s="48">
        <f t="shared" si="70"/>
        <v>0</v>
      </c>
      <c r="AQ73" s="48">
        <f t="shared" si="70"/>
        <v>0</v>
      </c>
      <c r="AR73" s="48">
        <f t="shared" si="70"/>
        <v>0</v>
      </c>
      <c r="AS73" s="48">
        <f t="shared" si="70"/>
        <v>0</v>
      </c>
      <c r="AT73" s="48">
        <f t="shared" si="70"/>
        <v>0</v>
      </c>
    </row>
    <row r="74" ht="21.75" customHeight="1">
      <c r="A74" s="99">
        <v>7060.0</v>
      </c>
      <c r="B74" s="130" t="s">
        <v>253</v>
      </c>
      <c r="C74" s="114">
        <v>0.0</v>
      </c>
      <c r="D74" s="114">
        <v>0.0</v>
      </c>
      <c r="E74" s="114">
        <v>0.0</v>
      </c>
      <c r="F74" s="114">
        <v>0.0</v>
      </c>
      <c r="G74" s="114">
        <v>0.0</v>
      </c>
      <c r="H74" s="114">
        <v>0.0</v>
      </c>
      <c r="I74" s="114">
        <v>0.0</v>
      </c>
      <c r="J74" s="114">
        <v>0.0</v>
      </c>
      <c r="K74" s="114">
        <v>0.0</v>
      </c>
      <c r="L74" s="114">
        <v>0.0</v>
      </c>
      <c r="M74" s="114">
        <v>0.0</v>
      </c>
      <c r="N74" s="114">
        <v>0.0</v>
      </c>
      <c r="O74" s="95">
        <f t="shared" si="71"/>
        <v>0</v>
      </c>
      <c r="P74" s="2"/>
      <c r="Q74" s="2"/>
      <c r="R74" s="2"/>
      <c r="S74" s="2"/>
      <c r="T74" s="2"/>
      <c r="U74" s="2"/>
      <c r="V74" s="2"/>
      <c r="W74" s="2"/>
      <c r="X74" s="2"/>
      <c r="Y74" s="2"/>
      <c r="Z74" s="2"/>
      <c r="AA74" s="2" t="s">
        <v>52</v>
      </c>
      <c r="AB74" s="2" t="str">
        <f t="shared" si="72"/>
        <v>7060-000000</v>
      </c>
      <c r="AC74" s="2">
        <v>957.0</v>
      </c>
      <c r="AD74" s="2" t="str">
        <f t="shared" si="73"/>
        <v>083</v>
      </c>
      <c r="AE74" s="2"/>
      <c r="AF74" s="2"/>
      <c r="AG74" s="2">
        <v>110.0</v>
      </c>
      <c r="AH74" s="2" t="str">
        <f>Summary!$B$2</f>
        <v/>
      </c>
      <c r="AI74" s="48">
        <f t="shared" ref="AI74:AT74" si="74">IF(C74="",0,C74)</f>
        <v>0</v>
      </c>
      <c r="AJ74" s="48">
        <f t="shared" si="74"/>
        <v>0</v>
      </c>
      <c r="AK74" s="48">
        <f t="shared" si="74"/>
        <v>0</v>
      </c>
      <c r="AL74" s="48">
        <f t="shared" si="74"/>
        <v>0</v>
      </c>
      <c r="AM74" s="48">
        <f t="shared" si="74"/>
        <v>0</v>
      </c>
      <c r="AN74" s="48">
        <f t="shared" si="74"/>
        <v>0</v>
      </c>
      <c r="AO74" s="48">
        <f t="shared" si="74"/>
        <v>0</v>
      </c>
      <c r="AP74" s="48">
        <f t="shared" si="74"/>
        <v>0</v>
      </c>
      <c r="AQ74" s="48">
        <f t="shared" si="74"/>
        <v>0</v>
      </c>
      <c r="AR74" s="48">
        <f t="shared" si="74"/>
        <v>0</v>
      </c>
      <c r="AS74" s="48">
        <f t="shared" si="74"/>
        <v>0</v>
      </c>
      <c r="AT74" s="48">
        <f t="shared" si="74"/>
        <v>0</v>
      </c>
    </row>
    <row r="75" ht="21.75" customHeight="1">
      <c r="A75" s="99">
        <v>7062.0</v>
      </c>
      <c r="B75" s="130" t="s">
        <v>254</v>
      </c>
      <c r="C75" s="114">
        <v>0.0</v>
      </c>
      <c r="D75" s="114">
        <v>0.0</v>
      </c>
      <c r="E75" s="114">
        <v>10.0</v>
      </c>
      <c r="F75" s="114">
        <v>0.0</v>
      </c>
      <c r="G75" s="114">
        <v>0.0</v>
      </c>
      <c r="H75" s="114">
        <v>10.0</v>
      </c>
      <c r="I75" s="114">
        <v>0.0</v>
      </c>
      <c r="J75" s="114">
        <v>0.0</v>
      </c>
      <c r="K75" s="114">
        <v>10.0</v>
      </c>
      <c r="L75" s="114">
        <v>0.0</v>
      </c>
      <c r="M75" s="114">
        <v>0.0</v>
      </c>
      <c r="N75" s="114">
        <v>10.0</v>
      </c>
      <c r="O75" s="95">
        <f t="shared" si="71"/>
        <v>40</v>
      </c>
      <c r="P75" s="2"/>
      <c r="Q75" s="2"/>
      <c r="R75" s="2"/>
      <c r="S75" s="2"/>
      <c r="T75" s="2"/>
      <c r="U75" s="2"/>
      <c r="V75" s="2"/>
      <c r="W75" s="2"/>
      <c r="X75" s="2"/>
      <c r="Y75" s="2"/>
      <c r="Z75" s="2"/>
      <c r="AA75" s="2" t="s">
        <v>52</v>
      </c>
      <c r="AB75" s="2" t="str">
        <f t="shared" si="72"/>
        <v>7062-000000</v>
      </c>
      <c r="AC75" s="2">
        <v>957.0</v>
      </c>
      <c r="AD75" s="2" t="str">
        <f t="shared" si="73"/>
        <v>083</v>
      </c>
      <c r="AE75" s="2"/>
      <c r="AF75" s="2"/>
      <c r="AG75" s="2">
        <v>110.0</v>
      </c>
      <c r="AH75" s="2" t="str">
        <f>Summary!$B$2</f>
        <v/>
      </c>
      <c r="AI75" s="48">
        <f t="shared" ref="AI75:AT75" si="75">IF(C75="",0,C75)</f>
        <v>0</v>
      </c>
      <c r="AJ75" s="48">
        <f t="shared" si="75"/>
        <v>0</v>
      </c>
      <c r="AK75" s="48">
        <f t="shared" si="75"/>
        <v>10</v>
      </c>
      <c r="AL75" s="48">
        <f t="shared" si="75"/>
        <v>0</v>
      </c>
      <c r="AM75" s="48">
        <f t="shared" si="75"/>
        <v>0</v>
      </c>
      <c r="AN75" s="48">
        <f t="shared" si="75"/>
        <v>10</v>
      </c>
      <c r="AO75" s="48">
        <f t="shared" si="75"/>
        <v>0</v>
      </c>
      <c r="AP75" s="48">
        <f t="shared" si="75"/>
        <v>0</v>
      </c>
      <c r="AQ75" s="48">
        <f t="shared" si="75"/>
        <v>10</v>
      </c>
      <c r="AR75" s="48">
        <f t="shared" si="75"/>
        <v>0</v>
      </c>
      <c r="AS75" s="48">
        <f t="shared" si="75"/>
        <v>0</v>
      </c>
      <c r="AT75" s="48">
        <f t="shared" si="75"/>
        <v>10</v>
      </c>
    </row>
    <row r="76" ht="21.75" customHeight="1">
      <c r="A76" s="99">
        <v>7064.0</v>
      </c>
      <c r="B76" s="130" t="s">
        <v>255</v>
      </c>
      <c r="C76" s="114">
        <v>0.0</v>
      </c>
      <c r="D76" s="114">
        <v>0.0</v>
      </c>
      <c r="E76" s="114">
        <v>0.0</v>
      </c>
      <c r="F76" s="114">
        <v>0.0</v>
      </c>
      <c r="G76" s="114">
        <v>0.0</v>
      </c>
      <c r="H76" s="114">
        <v>0.0</v>
      </c>
      <c r="I76" s="114">
        <v>0.0</v>
      </c>
      <c r="J76" s="114">
        <v>0.0</v>
      </c>
      <c r="K76" s="114">
        <v>0.0</v>
      </c>
      <c r="L76" s="114">
        <v>0.0</v>
      </c>
      <c r="M76" s="114">
        <v>0.0</v>
      </c>
      <c r="N76" s="114">
        <v>0.0</v>
      </c>
      <c r="O76" s="95">
        <f t="shared" si="71"/>
        <v>0</v>
      </c>
      <c r="P76" s="2"/>
      <c r="Q76" s="2"/>
      <c r="R76" s="2"/>
      <c r="S76" s="2"/>
      <c r="T76" s="2"/>
      <c r="U76" s="2"/>
      <c r="V76" s="2"/>
      <c r="W76" s="2"/>
      <c r="X76" s="2"/>
      <c r="Y76" s="2"/>
      <c r="Z76" s="2"/>
      <c r="AA76" s="2" t="s">
        <v>52</v>
      </c>
      <c r="AB76" s="2" t="str">
        <f t="shared" si="72"/>
        <v>7064-000000</v>
      </c>
      <c r="AC76" s="2">
        <v>957.0</v>
      </c>
      <c r="AD76" s="2" t="str">
        <f t="shared" si="73"/>
        <v>083</v>
      </c>
      <c r="AE76" s="2"/>
      <c r="AF76" s="2"/>
      <c r="AG76" s="2">
        <v>110.0</v>
      </c>
      <c r="AH76" s="2" t="str">
        <f>Summary!$B$2</f>
        <v/>
      </c>
      <c r="AI76" s="48">
        <f t="shared" ref="AI76:AT76" si="76">IF(C76="",0,C76)</f>
        <v>0</v>
      </c>
      <c r="AJ76" s="48">
        <f t="shared" si="76"/>
        <v>0</v>
      </c>
      <c r="AK76" s="48">
        <f t="shared" si="76"/>
        <v>0</v>
      </c>
      <c r="AL76" s="48">
        <f t="shared" si="76"/>
        <v>0</v>
      </c>
      <c r="AM76" s="48">
        <f t="shared" si="76"/>
        <v>0</v>
      </c>
      <c r="AN76" s="48">
        <f t="shared" si="76"/>
        <v>0</v>
      </c>
      <c r="AO76" s="48">
        <f t="shared" si="76"/>
        <v>0</v>
      </c>
      <c r="AP76" s="48">
        <f t="shared" si="76"/>
        <v>0</v>
      </c>
      <c r="AQ76" s="48">
        <f t="shared" si="76"/>
        <v>0</v>
      </c>
      <c r="AR76" s="48">
        <f t="shared" si="76"/>
        <v>0</v>
      </c>
      <c r="AS76" s="48">
        <f t="shared" si="76"/>
        <v>0</v>
      </c>
      <c r="AT76" s="48">
        <f t="shared" si="76"/>
        <v>0</v>
      </c>
    </row>
    <row r="77" ht="21.75" customHeight="1">
      <c r="A77" s="99">
        <v>7066.0</v>
      </c>
      <c r="B77" s="130" t="s">
        <v>256</v>
      </c>
      <c r="C77" s="114">
        <v>0.0</v>
      </c>
      <c r="D77" s="114">
        <v>0.0</v>
      </c>
      <c r="E77" s="114">
        <v>10.0</v>
      </c>
      <c r="F77" s="114">
        <v>0.0</v>
      </c>
      <c r="G77" s="114">
        <v>0.0</v>
      </c>
      <c r="H77" s="114">
        <v>10.0</v>
      </c>
      <c r="I77" s="114">
        <v>0.0</v>
      </c>
      <c r="J77" s="114">
        <v>0.0</v>
      </c>
      <c r="K77" s="114">
        <v>10.0</v>
      </c>
      <c r="L77" s="114">
        <v>0.0</v>
      </c>
      <c r="M77" s="114">
        <v>0.0</v>
      </c>
      <c r="N77" s="114">
        <v>10.0</v>
      </c>
      <c r="O77" s="95">
        <f t="shared" si="71"/>
        <v>40</v>
      </c>
      <c r="P77" s="2"/>
      <c r="Q77" s="2"/>
      <c r="R77" s="2"/>
      <c r="S77" s="2"/>
      <c r="T77" s="2"/>
      <c r="U77" s="2"/>
      <c r="V77" s="2"/>
      <c r="W77" s="2"/>
      <c r="X77" s="2"/>
      <c r="Y77" s="2"/>
      <c r="Z77" s="2"/>
      <c r="AA77" s="2" t="s">
        <v>52</v>
      </c>
      <c r="AB77" s="2" t="str">
        <f t="shared" si="72"/>
        <v>7066-000000</v>
      </c>
      <c r="AC77" s="2">
        <v>957.0</v>
      </c>
      <c r="AD77" s="2" t="str">
        <f t="shared" si="73"/>
        <v>083</v>
      </c>
      <c r="AE77" s="2"/>
      <c r="AF77" s="2"/>
      <c r="AG77" s="2">
        <v>110.0</v>
      </c>
      <c r="AH77" s="2" t="str">
        <f>Summary!$B$2</f>
        <v/>
      </c>
      <c r="AI77" s="48">
        <f t="shared" ref="AI77:AT77" si="77">IF(C77="",0,C77)</f>
        <v>0</v>
      </c>
      <c r="AJ77" s="48">
        <f t="shared" si="77"/>
        <v>0</v>
      </c>
      <c r="AK77" s="48">
        <f t="shared" si="77"/>
        <v>10</v>
      </c>
      <c r="AL77" s="48">
        <f t="shared" si="77"/>
        <v>0</v>
      </c>
      <c r="AM77" s="48">
        <f t="shared" si="77"/>
        <v>0</v>
      </c>
      <c r="AN77" s="48">
        <f t="shared" si="77"/>
        <v>10</v>
      </c>
      <c r="AO77" s="48">
        <f t="shared" si="77"/>
        <v>0</v>
      </c>
      <c r="AP77" s="48">
        <f t="shared" si="77"/>
        <v>0</v>
      </c>
      <c r="AQ77" s="48">
        <f t="shared" si="77"/>
        <v>10</v>
      </c>
      <c r="AR77" s="48">
        <f t="shared" si="77"/>
        <v>0</v>
      </c>
      <c r="AS77" s="48">
        <f t="shared" si="77"/>
        <v>0</v>
      </c>
      <c r="AT77" s="48">
        <f t="shared" si="77"/>
        <v>10</v>
      </c>
    </row>
    <row r="78" ht="21.75" customHeight="1">
      <c r="A78" s="99">
        <v>7068.0</v>
      </c>
      <c r="B78" s="130" t="s">
        <v>257</v>
      </c>
      <c r="C78" s="114">
        <v>0.0</v>
      </c>
      <c r="D78" s="114">
        <v>0.0</v>
      </c>
      <c r="E78" s="114">
        <v>0.0</v>
      </c>
      <c r="F78" s="114">
        <v>0.0</v>
      </c>
      <c r="G78" s="114">
        <v>0.0</v>
      </c>
      <c r="H78" s="114">
        <v>0.0</v>
      </c>
      <c r="I78" s="114">
        <v>0.0</v>
      </c>
      <c r="J78" s="114">
        <v>0.0</v>
      </c>
      <c r="K78" s="114">
        <v>0.0</v>
      </c>
      <c r="L78" s="114">
        <v>0.0</v>
      </c>
      <c r="M78" s="114">
        <v>0.0</v>
      </c>
      <c r="N78" s="114">
        <v>0.0</v>
      </c>
      <c r="O78" s="95">
        <f t="shared" si="71"/>
        <v>0</v>
      </c>
      <c r="P78" s="2"/>
      <c r="Q78" s="2"/>
      <c r="R78" s="2"/>
      <c r="S78" s="2"/>
      <c r="T78" s="2"/>
      <c r="U78" s="2"/>
      <c r="V78" s="2"/>
      <c r="W78" s="2"/>
      <c r="X78" s="2"/>
      <c r="Y78" s="2"/>
      <c r="Z78" s="2"/>
      <c r="AA78" s="2" t="s">
        <v>52</v>
      </c>
      <c r="AB78" s="2" t="str">
        <f t="shared" si="72"/>
        <v>7068-000000</v>
      </c>
      <c r="AC78" s="2">
        <v>957.0</v>
      </c>
      <c r="AD78" s="2" t="str">
        <f t="shared" si="73"/>
        <v>083</v>
      </c>
      <c r="AE78" s="2"/>
      <c r="AF78" s="2"/>
      <c r="AG78" s="2">
        <v>110.0</v>
      </c>
      <c r="AH78" s="2" t="str">
        <f>Summary!$B$2</f>
        <v/>
      </c>
      <c r="AI78" s="48">
        <f t="shared" ref="AI78:AT78" si="78">IF(C78="",0,C78)</f>
        <v>0</v>
      </c>
      <c r="AJ78" s="48">
        <f t="shared" si="78"/>
        <v>0</v>
      </c>
      <c r="AK78" s="48">
        <f t="shared" si="78"/>
        <v>0</v>
      </c>
      <c r="AL78" s="48">
        <f t="shared" si="78"/>
        <v>0</v>
      </c>
      <c r="AM78" s="48">
        <f t="shared" si="78"/>
        <v>0</v>
      </c>
      <c r="AN78" s="48">
        <f t="shared" si="78"/>
        <v>0</v>
      </c>
      <c r="AO78" s="48">
        <f t="shared" si="78"/>
        <v>0</v>
      </c>
      <c r="AP78" s="48">
        <f t="shared" si="78"/>
        <v>0</v>
      </c>
      <c r="AQ78" s="48">
        <f t="shared" si="78"/>
        <v>0</v>
      </c>
      <c r="AR78" s="48">
        <f t="shared" si="78"/>
        <v>0</v>
      </c>
      <c r="AS78" s="48">
        <f t="shared" si="78"/>
        <v>0</v>
      </c>
      <c r="AT78" s="48">
        <f t="shared" si="78"/>
        <v>0</v>
      </c>
    </row>
    <row r="79" ht="21.75" customHeight="1">
      <c r="A79" s="99">
        <v>7072.0</v>
      </c>
      <c r="B79" s="130" t="str">
        <f>IF(ISTEXT("Travel-"&amp;VLOOKUP(A79,'Chart of Accounts'!$B$5:$C$50,2,FALSE)),"Travel-"&amp;VLOOKUP(A79,'Chart of Accounts'!$B$5:$C$50,2,FALSE),"")</f>
        <v>Travel-Sales Tax Expense (incl. GST, VAT, etc.)</v>
      </c>
      <c r="C79" s="114">
        <v>0.0</v>
      </c>
      <c r="D79" s="114">
        <v>0.0</v>
      </c>
      <c r="E79" s="114">
        <v>0.0</v>
      </c>
      <c r="F79" s="114">
        <v>0.0</v>
      </c>
      <c r="G79" s="114">
        <v>0.0</v>
      </c>
      <c r="H79" s="114">
        <v>0.0</v>
      </c>
      <c r="I79" s="114">
        <v>0.0</v>
      </c>
      <c r="J79" s="114">
        <v>0.0</v>
      </c>
      <c r="K79" s="114">
        <v>0.0</v>
      </c>
      <c r="L79" s="114">
        <v>0.0</v>
      </c>
      <c r="M79" s="114">
        <v>0.0</v>
      </c>
      <c r="N79" s="114">
        <v>0.0</v>
      </c>
      <c r="O79" s="95">
        <f t="shared" si="71"/>
        <v>0</v>
      </c>
      <c r="P79" s="2"/>
      <c r="Q79" s="2"/>
      <c r="R79" s="2"/>
      <c r="S79" s="2"/>
      <c r="T79" s="2"/>
      <c r="U79" s="2"/>
      <c r="V79" s="2"/>
      <c r="W79" s="2"/>
      <c r="X79" s="2"/>
      <c r="Y79" s="2"/>
      <c r="Z79" s="2"/>
      <c r="AA79" s="2" t="s">
        <v>52</v>
      </c>
      <c r="AB79" s="2" t="str">
        <f t="shared" si="72"/>
        <v>7072-000000</v>
      </c>
      <c r="AC79" s="2">
        <v>957.0</v>
      </c>
      <c r="AD79" s="2" t="str">
        <f t="shared" si="73"/>
        <v>083</v>
      </c>
      <c r="AE79" s="2"/>
      <c r="AF79" s="2"/>
      <c r="AG79" s="2">
        <v>110.0</v>
      </c>
      <c r="AH79" s="2" t="str">
        <f>Summary!$B$2</f>
        <v/>
      </c>
      <c r="AI79" s="48">
        <f t="shared" ref="AI79:AT79" si="79">IF(C79="",0,C79)</f>
        <v>0</v>
      </c>
      <c r="AJ79" s="48">
        <f t="shared" si="79"/>
        <v>0</v>
      </c>
      <c r="AK79" s="48">
        <f t="shared" si="79"/>
        <v>0</v>
      </c>
      <c r="AL79" s="48">
        <f t="shared" si="79"/>
        <v>0</v>
      </c>
      <c r="AM79" s="48">
        <f t="shared" si="79"/>
        <v>0</v>
      </c>
      <c r="AN79" s="48">
        <f t="shared" si="79"/>
        <v>0</v>
      </c>
      <c r="AO79" s="48">
        <f t="shared" si="79"/>
        <v>0</v>
      </c>
      <c r="AP79" s="48">
        <f t="shared" si="79"/>
        <v>0</v>
      </c>
      <c r="AQ79" s="48">
        <f t="shared" si="79"/>
        <v>0</v>
      </c>
      <c r="AR79" s="48">
        <f t="shared" si="79"/>
        <v>0</v>
      </c>
      <c r="AS79" s="48">
        <f t="shared" si="79"/>
        <v>0</v>
      </c>
      <c r="AT79" s="48">
        <f t="shared" si="79"/>
        <v>0</v>
      </c>
    </row>
    <row r="80" ht="21.75" customHeight="1">
      <c r="A80" s="93"/>
      <c r="B80" s="139"/>
      <c r="C80" s="140">
        <f t="shared" ref="C80:O80" si="80">SUM(C73:C79)</f>
        <v>0</v>
      </c>
      <c r="D80" s="140">
        <f t="shared" si="80"/>
        <v>0</v>
      </c>
      <c r="E80" s="140">
        <f t="shared" si="80"/>
        <v>20</v>
      </c>
      <c r="F80" s="140">
        <f t="shared" si="80"/>
        <v>0</v>
      </c>
      <c r="G80" s="140">
        <f t="shared" si="80"/>
        <v>0</v>
      </c>
      <c r="H80" s="140">
        <f t="shared" si="80"/>
        <v>20</v>
      </c>
      <c r="I80" s="140">
        <f t="shared" si="80"/>
        <v>0</v>
      </c>
      <c r="J80" s="140">
        <f t="shared" si="80"/>
        <v>0</v>
      </c>
      <c r="K80" s="140">
        <f t="shared" si="80"/>
        <v>20</v>
      </c>
      <c r="L80" s="140">
        <f t="shared" si="80"/>
        <v>0</v>
      </c>
      <c r="M80" s="140">
        <f t="shared" si="80"/>
        <v>0</v>
      </c>
      <c r="N80" s="140">
        <f t="shared" si="80"/>
        <v>20</v>
      </c>
      <c r="O80" s="140">
        <f t="shared" si="80"/>
        <v>80</v>
      </c>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21.75" customHeight="1">
      <c r="A81" s="93"/>
      <c r="B81" s="139"/>
      <c r="C81" s="95"/>
      <c r="D81" s="95"/>
      <c r="E81" s="95"/>
      <c r="F81" s="95"/>
      <c r="G81" s="95"/>
      <c r="H81" s="95"/>
      <c r="I81" s="95"/>
      <c r="J81" s="95"/>
      <c r="K81" s="95"/>
      <c r="L81" s="95"/>
      <c r="M81" s="95"/>
      <c r="N81" s="95"/>
      <c r="O81" s="95"/>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21.75" customHeight="1">
      <c r="A82" s="138" t="s">
        <v>345</v>
      </c>
      <c r="B82" s="139"/>
      <c r="C82" s="95"/>
      <c r="D82" s="95"/>
      <c r="E82" s="95"/>
      <c r="F82" s="95"/>
      <c r="G82" s="95"/>
      <c r="H82" s="95"/>
      <c r="I82" s="95"/>
      <c r="J82" s="95"/>
      <c r="K82" s="95"/>
      <c r="L82" s="95"/>
      <c r="M82" s="95"/>
      <c r="N82" s="95"/>
      <c r="O82" s="95"/>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21.75" customHeight="1">
      <c r="A83" s="99">
        <v>7058.0</v>
      </c>
      <c r="B83" s="130" t="s">
        <v>252</v>
      </c>
      <c r="C83" s="114">
        <v>0.0</v>
      </c>
      <c r="D83" s="114">
        <v>0.0</v>
      </c>
      <c r="E83" s="114">
        <v>0.0</v>
      </c>
      <c r="F83" s="114">
        <v>0.0</v>
      </c>
      <c r="G83" s="114">
        <v>0.0</v>
      </c>
      <c r="H83" s="114">
        <v>0.0</v>
      </c>
      <c r="I83" s="114">
        <v>0.0</v>
      </c>
      <c r="J83" s="114">
        <v>0.0</v>
      </c>
      <c r="K83" s="114">
        <v>0.0</v>
      </c>
      <c r="L83" s="114">
        <v>0.0</v>
      </c>
      <c r="M83" s="114">
        <v>0.0</v>
      </c>
      <c r="N83" s="114">
        <v>0.0</v>
      </c>
      <c r="O83" s="95">
        <f t="shared" ref="O83:O89" si="82">SUM(C83:N83)</f>
        <v>0</v>
      </c>
      <c r="P83" s="2"/>
      <c r="Q83" s="2"/>
      <c r="R83" s="2"/>
      <c r="S83" s="2"/>
      <c r="T83" s="2"/>
      <c r="U83" s="2"/>
      <c r="V83" s="2"/>
      <c r="W83" s="2"/>
      <c r="X83" s="2"/>
      <c r="Y83" s="2"/>
      <c r="Z83" s="2"/>
      <c r="AA83" s="2" t="s">
        <v>52</v>
      </c>
      <c r="AB83" s="2" t="str">
        <f t="shared" ref="AB83:AB89" si="83">IF(A83="","",A83&amp;"-000000")</f>
        <v>7058-000000</v>
      </c>
      <c r="AC83" s="2">
        <v>958.0</v>
      </c>
      <c r="AD83" s="2" t="str">
        <f t="shared" ref="AD83:AD89" si="84">IF(LEN($O$1)=3,$O$1,IF(LEN($O$1)=2,0&amp;$O$1,IF(LEN($O$1)=1,0&amp;0&amp;$O$1,"ERROR")))</f>
        <v>083</v>
      </c>
      <c r="AE83" s="2"/>
      <c r="AF83" s="2"/>
      <c r="AG83" s="2">
        <v>110.0</v>
      </c>
      <c r="AH83" s="2" t="str">
        <f>Summary!$B$2</f>
        <v/>
      </c>
      <c r="AI83" s="48">
        <f t="shared" ref="AI83:AT83" si="81">IF(C83="",0,C83)</f>
        <v>0</v>
      </c>
      <c r="AJ83" s="48">
        <f t="shared" si="81"/>
        <v>0</v>
      </c>
      <c r="AK83" s="48">
        <f t="shared" si="81"/>
        <v>0</v>
      </c>
      <c r="AL83" s="48">
        <f t="shared" si="81"/>
        <v>0</v>
      </c>
      <c r="AM83" s="48">
        <f t="shared" si="81"/>
        <v>0</v>
      </c>
      <c r="AN83" s="48">
        <f t="shared" si="81"/>
        <v>0</v>
      </c>
      <c r="AO83" s="48">
        <f t="shared" si="81"/>
        <v>0</v>
      </c>
      <c r="AP83" s="48">
        <f t="shared" si="81"/>
        <v>0</v>
      </c>
      <c r="AQ83" s="48">
        <f t="shared" si="81"/>
        <v>0</v>
      </c>
      <c r="AR83" s="48">
        <f t="shared" si="81"/>
        <v>0</v>
      </c>
      <c r="AS83" s="48">
        <f t="shared" si="81"/>
        <v>0</v>
      </c>
      <c r="AT83" s="48">
        <f t="shared" si="81"/>
        <v>0</v>
      </c>
    </row>
    <row r="84" ht="21.75" customHeight="1">
      <c r="A84" s="99">
        <v>7060.0</v>
      </c>
      <c r="B84" s="130" t="s">
        <v>253</v>
      </c>
      <c r="C84" s="114">
        <v>0.0</v>
      </c>
      <c r="D84" s="114">
        <v>0.0</v>
      </c>
      <c r="E84" s="114">
        <v>0.0</v>
      </c>
      <c r="F84" s="114">
        <v>0.0</v>
      </c>
      <c r="G84" s="114">
        <v>0.0</v>
      </c>
      <c r="H84" s="114">
        <v>0.0</v>
      </c>
      <c r="I84" s="114">
        <v>0.0</v>
      </c>
      <c r="J84" s="114">
        <v>0.0</v>
      </c>
      <c r="K84" s="114">
        <v>0.0</v>
      </c>
      <c r="L84" s="114">
        <v>0.0</v>
      </c>
      <c r="M84" s="114">
        <v>0.0</v>
      </c>
      <c r="N84" s="114">
        <v>0.0</v>
      </c>
      <c r="O84" s="95">
        <f t="shared" si="82"/>
        <v>0</v>
      </c>
      <c r="P84" s="2"/>
      <c r="Q84" s="2"/>
      <c r="R84" s="2"/>
      <c r="S84" s="2"/>
      <c r="T84" s="2"/>
      <c r="U84" s="2"/>
      <c r="V84" s="2"/>
      <c r="W84" s="2"/>
      <c r="X84" s="2"/>
      <c r="Y84" s="2"/>
      <c r="Z84" s="2"/>
      <c r="AA84" s="2" t="s">
        <v>52</v>
      </c>
      <c r="AB84" s="2" t="str">
        <f t="shared" si="83"/>
        <v>7060-000000</v>
      </c>
      <c r="AC84" s="2">
        <v>958.0</v>
      </c>
      <c r="AD84" s="2" t="str">
        <f t="shared" si="84"/>
        <v>083</v>
      </c>
      <c r="AE84" s="2"/>
      <c r="AF84" s="2"/>
      <c r="AG84" s="2">
        <v>110.0</v>
      </c>
      <c r="AH84" s="2" t="str">
        <f>Summary!$B$2</f>
        <v/>
      </c>
      <c r="AI84" s="48">
        <f t="shared" ref="AI84:AT84" si="85">IF(C84="",0,C84)</f>
        <v>0</v>
      </c>
      <c r="AJ84" s="48">
        <f t="shared" si="85"/>
        <v>0</v>
      </c>
      <c r="AK84" s="48">
        <f t="shared" si="85"/>
        <v>0</v>
      </c>
      <c r="AL84" s="48">
        <f t="shared" si="85"/>
        <v>0</v>
      </c>
      <c r="AM84" s="48">
        <f t="shared" si="85"/>
        <v>0</v>
      </c>
      <c r="AN84" s="48">
        <f t="shared" si="85"/>
        <v>0</v>
      </c>
      <c r="AO84" s="48">
        <f t="shared" si="85"/>
        <v>0</v>
      </c>
      <c r="AP84" s="48">
        <f t="shared" si="85"/>
        <v>0</v>
      </c>
      <c r="AQ84" s="48">
        <f t="shared" si="85"/>
        <v>0</v>
      </c>
      <c r="AR84" s="48">
        <f t="shared" si="85"/>
        <v>0</v>
      </c>
      <c r="AS84" s="48">
        <f t="shared" si="85"/>
        <v>0</v>
      </c>
      <c r="AT84" s="48">
        <f t="shared" si="85"/>
        <v>0</v>
      </c>
    </row>
    <row r="85" ht="21.75" customHeight="1">
      <c r="A85" s="99">
        <v>7062.0</v>
      </c>
      <c r="B85" s="130" t="s">
        <v>254</v>
      </c>
      <c r="C85" s="114">
        <v>0.0</v>
      </c>
      <c r="D85" s="114">
        <v>0.0</v>
      </c>
      <c r="E85" s="114">
        <v>0.0</v>
      </c>
      <c r="F85" s="114">
        <v>0.0</v>
      </c>
      <c r="G85" s="114">
        <v>0.0</v>
      </c>
      <c r="H85" s="114">
        <v>0.0</v>
      </c>
      <c r="I85" s="114">
        <v>0.0</v>
      </c>
      <c r="J85" s="114">
        <v>0.0</v>
      </c>
      <c r="K85" s="114">
        <v>0.0</v>
      </c>
      <c r="L85" s="114">
        <v>0.0</v>
      </c>
      <c r="M85" s="114">
        <v>0.0</v>
      </c>
      <c r="N85" s="114">
        <v>0.0</v>
      </c>
      <c r="O85" s="95">
        <f t="shared" si="82"/>
        <v>0</v>
      </c>
      <c r="P85" s="2"/>
      <c r="Q85" s="2"/>
      <c r="R85" s="2"/>
      <c r="S85" s="2"/>
      <c r="T85" s="2"/>
      <c r="U85" s="2"/>
      <c r="V85" s="2"/>
      <c r="W85" s="2"/>
      <c r="X85" s="2"/>
      <c r="Y85" s="2"/>
      <c r="Z85" s="2"/>
      <c r="AA85" s="2" t="s">
        <v>52</v>
      </c>
      <c r="AB85" s="2" t="str">
        <f t="shared" si="83"/>
        <v>7062-000000</v>
      </c>
      <c r="AC85" s="2">
        <v>958.0</v>
      </c>
      <c r="AD85" s="2" t="str">
        <f t="shared" si="84"/>
        <v>083</v>
      </c>
      <c r="AE85" s="2"/>
      <c r="AF85" s="2"/>
      <c r="AG85" s="2">
        <v>110.0</v>
      </c>
      <c r="AH85" s="2" t="str">
        <f>Summary!$B$2</f>
        <v/>
      </c>
      <c r="AI85" s="48">
        <f t="shared" ref="AI85:AT85" si="86">IF(C85="",0,C85)</f>
        <v>0</v>
      </c>
      <c r="AJ85" s="48">
        <f t="shared" si="86"/>
        <v>0</v>
      </c>
      <c r="AK85" s="48">
        <f t="shared" si="86"/>
        <v>0</v>
      </c>
      <c r="AL85" s="48">
        <f t="shared" si="86"/>
        <v>0</v>
      </c>
      <c r="AM85" s="48">
        <f t="shared" si="86"/>
        <v>0</v>
      </c>
      <c r="AN85" s="48">
        <f t="shared" si="86"/>
        <v>0</v>
      </c>
      <c r="AO85" s="48">
        <f t="shared" si="86"/>
        <v>0</v>
      </c>
      <c r="AP85" s="48">
        <f t="shared" si="86"/>
        <v>0</v>
      </c>
      <c r="AQ85" s="48">
        <f t="shared" si="86"/>
        <v>0</v>
      </c>
      <c r="AR85" s="48">
        <f t="shared" si="86"/>
        <v>0</v>
      </c>
      <c r="AS85" s="48">
        <f t="shared" si="86"/>
        <v>0</v>
      </c>
      <c r="AT85" s="48">
        <f t="shared" si="86"/>
        <v>0</v>
      </c>
    </row>
    <row r="86" ht="21.75" customHeight="1">
      <c r="A86" s="99">
        <v>7064.0</v>
      </c>
      <c r="B86" s="130" t="s">
        <v>255</v>
      </c>
      <c r="C86" s="114">
        <v>0.0</v>
      </c>
      <c r="D86" s="114">
        <v>0.0</v>
      </c>
      <c r="E86" s="114">
        <v>0.0</v>
      </c>
      <c r="F86" s="114">
        <v>0.0</v>
      </c>
      <c r="G86" s="114">
        <v>0.0</v>
      </c>
      <c r="H86" s="114">
        <v>0.0</v>
      </c>
      <c r="I86" s="114">
        <v>0.0</v>
      </c>
      <c r="J86" s="114">
        <v>0.0</v>
      </c>
      <c r="K86" s="114">
        <v>0.0</v>
      </c>
      <c r="L86" s="114">
        <v>0.0</v>
      </c>
      <c r="M86" s="114">
        <v>0.0</v>
      </c>
      <c r="N86" s="114">
        <v>0.0</v>
      </c>
      <c r="O86" s="95">
        <f t="shared" si="82"/>
        <v>0</v>
      </c>
      <c r="P86" s="2"/>
      <c r="Q86" s="2"/>
      <c r="R86" s="2"/>
      <c r="S86" s="2"/>
      <c r="T86" s="2"/>
      <c r="U86" s="2"/>
      <c r="V86" s="2"/>
      <c r="W86" s="2"/>
      <c r="X86" s="2"/>
      <c r="Y86" s="2"/>
      <c r="Z86" s="2"/>
      <c r="AA86" s="2" t="s">
        <v>52</v>
      </c>
      <c r="AB86" s="2" t="str">
        <f t="shared" si="83"/>
        <v>7064-000000</v>
      </c>
      <c r="AC86" s="2">
        <v>958.0</v>
      </c>
      <c r="AD86" s="2" t="str">
        <f t="shared" si="84"/>
        <v>083</v>
      </c>
      <c r="AE86" s="2"/>
      <c r="AF86" s="2"/>
      <c r="AG86" s="2">
        <v>110.0</v>
      </c>
      <c r="AH86" s="2" t="str">
        <f>Summary!$B$2</f>
        <v/>
      </c>
      <c r="AI86" s="48">
        <f t="shared" ref="AI86:AT86" si="87">IF(C86="",0,C86)</f>
        <v>0</v>
      </c>
      <c r="AJ86" s="48">
        <f t="shared" si="87"/>
        <v>0</v>
      </c>
      <c r="AK86" s="48">
        <f t="shared" si="87"/>
        <v>0</v>
      </c>
      <c r="AL86" s="48">
        <f t="shared" si="87"/>
        <v>0</v>
      </c>
      <c r="AM86" s="48">
        <f t="shared" si="87"/>
        <v>0</v>
      </c>
      <c r="AN86" s="48">
        <f t="shared" si="87"/>
        <v>0</v>
      </c>
      <c r="AO86" s="48">
        <f t="shared" si="87"/>
        <v>0</v>
      </c>
      <c r="AP86" s="48">
        <f t="shared" si="87"/>
        <v>0</v>
      </c>
      <c r="AQ86" s="48">
        <f t="shared" si="87"/>
        <v>0</v>
      </c>
      <c r="AR86" s="48">
        <f t="shared" si="87"/>
        <v>0</v>
      </c>
      <c r="AS86" s="48">
        <f t="shared" si="87"/>
        <v>0</v>
      </c>
      <c r="AT86" s="48">
        <f t="shared" si="87"/>
        <v>0</v>
      </c>
    </row>
    <row r="87" ht="21.75" customHeight="1">
      <c r="A87" s="99">
        <v>7066.0</v>
      </c>
      <c r="B87" s="130" t="s">
        <v>256</v>
      </c>
      <c r="C87" s="114">
        <v>0.0</v>
      </c>
      <c r="D87" s="114">
        <v>0.0</v>
      </c>
      <c r="E87" s="114">
        <v>0.0</v>
      </c>
      <c r="F87" s="114">
        <v>0.0</v>
      </c>
      <c r="G87" s="114">
        <v>0.0</v>
      </c>
      <c r="H87" s="114">
        <v>0.0</v>
      </c>
      <c r="I87" s="114">
        <v>0.0</v>
      </c>
      <c r="J87" s="114">
        <v>0.0</v>
      </c>
      <c r="K87" s="114">
        <v>0.0</v>
      </c>
      <c r="L87" s="114">
        <v>0.0</v>
      </c>
      <c r="M87" s="114">
        <v>0.0</v>
      </c>
      <c r="N87" s="114">
        <v>0.0</v>
      </c>
      <c r="O87" s="95">
        <f t="shared" si="82"/>
        <v>0</v>
      </c>
      <c r="P87" s="2"/>
      <c r="Q87" s="2"/>
      <c r="R87" s="2"/>
      <c r="S87" s="2"/>
      <c r="T87" s="2"/>
      <c r="U87" s="2"/>
      <c r="V87" s="2"/>
      <c r="W87" s="2"/>
      <c r="X87" s="2"/>
      <c r="Y87" s="2"/>
      <c r="Z87" s="2"/>
      <c r="AA87" s="2" t="s">
        <v>52</v>
      </c>
      <c r="AB87" s="2" t="str">
        <f t="shared" si="83"/>
        <v>7066-000000</v>
      </c>
      <c r="AC87" s="2">
        <v>958.0</v>
      </c>
      <c r="AD87" s="2" t="str">
        <f t="shared" si="84"/>
        <v>083</v>
      </c>
      <c r="AE87" s="2"/>
      <c r="AF87" s="2"/>
      <c r="AG87" s="2">
        <v>110.0</v>
      </c>
      <c r="AH87" s="2" t="str">
        <f>Summary!$B$2</f>
        <v/>
      </c>
      <c r="AI87" s="48">
        <f t="shared" ref="AI87:AT87" si="88">IF(C87="",0,C87)</f>
        <v>0</v>
      </c>
      <c r="AJ87" s="48">
        <f t="shared" si="88"/>
        <v>0</v>
      </c>
      <c r="AK87" s="48">
        <f t="shared" si="88"/>
        <v>0</v>
      </c>
      <c r="AL87" s="48">
        <f t="shared" si="88"/>
        <v>0</v>
      </c>
      <c r="AM87" s="48">
        <f t="shared" si="88"/>
        <v>0</v>
      </c>
      <c r="AN87" s="48">
        <f t="shared" si="88"/>
        <v>0</v>
      </c>
      <c r="AO87" s="48">
        <f t="shared" si="88"/>
        <v>0</v>
      </c>
      <c r="AP87" s="48">
        <f t="shared" si="88"/>
        <v>0</v>
      </c>
      <c r="AQ87" s="48">
        <f t="shared" si="88"/>
        <v>0</v>
      </c>
      <c r="AR87" s="48">
        <f t="shared" si="88"/>
        <v>0</v>
      </c>
      <c r="AS87" s="48">
        <f t="shared" si="88"/>
        <v>0</v>
      </c>
      <c r="AT87" s="48">
        <f t="shared" si="88"/>
        <v>0</v>
      </c>
    </row>
    <row r="88" ht="21.75" customHeight="1">
      <c r="A88" s="99">
        <v>7068.0</v>
      </c>
      <c r="B88" s="130" t="s">
        <v>257</v>
      </c>
      <c r="C88" s="114">
        <v>0.0</v>
      </c>
      <c r="D88" s="114">
        <v>0.0</v>
      </c>
      <c r="E88" s="114">
        <v>0.0</v>
      </c>
      <c r="F88" s="114">
        <v>0.0</v>
      </c>
      <c r="G88" s="114">
        <v>0.0</v>
      </c>
      <c r="H88" s="114">
        <v>0.0</v>
      </c>
      <c r="I88" s="114">
        <v>0.0</v>
      </c>
      <c r="J88" s="114">
        <v>0.0</v>
      </c>
      <c r="K88" s="114">
        <v>0.0</v>
      </c>
      <c r="L88" s="114">
        <v>0.0</v>
      </c>
      <c r="M88" s="114">
        <v>0.0</v>
      </c>
      <c r="N88" s="114">
        <v>0.0</v>
      </c>
      <c r="O88" s="95">
        <f t="shared" si="82"/>
        <v>0</v>
      </c>
      <c r="P88" s="2"/>
      <c r="Q88" s="2"/>
      <c r="R88" s="2"/>
      <c r="S88" s="2"/>
      <c r="T88" s="2"/>
      <c r="U88" s="2"/>
      <c r="V88" s="2"/>
      <c r="W88" s="2"/>
      <c r="X88" s="2"/>
      <c r="Y88" s="2"/>
      <c r="Z88" s="2"/>
      <c r="AA88" s="2" t="s">
        <v>52</v>
      </c>
      <c r="AB88" s="2" t="str">
        <f t="shared" si="83"/>
        <v>7068-000000</v>
      </c>
      <c r="AC88" s="2">
        <v>958.0</v>
      </c>
      <c r="AD88" s="2" t="str">
        <f t="shared" si="84"/>
        <v>083</v>
      </c>
      <c r="AE88" s="2"/>
      <c r="AF88" s="2"/>
      <c r="AG88" s="2">
        <v>110.0</v>
      </c>
      <c r="AH88" s="2" t="str">
        <f>Summary!$B$2</f>
        <v/>
      </c>
      <c r="AI88" s="48">
        <f t="shared" ref="AI88:AT88" si="89">IF(C88="",0,C88)</f>
        <v>0</v>
      </c>
      <c r="AJ88" s="48">
        <f t="shared" si="89"/>
        <v>0</v>
      </c>
      <c r="AK88" s="48">
        <f t="shared" si="89"/>
        <v>0</v>
      </c>
      <c r="AL88" s="48">
        <f t="shared" si="89"/>
        <v>0</v>
      </c>
      <c r="AM88" s="48">
        <f t="shared" si="89"/>
        <v>0</v>
      </c>
      <c r="AN88" s="48">
        <f t="shared" si="89"/>
        <v>0</v>
      </c>
      <c r="AO88" s="48">
        <f t="shared" si="89"/>
        <v>0</v>
      </c>
      <c r="AP88" s="48">
        <f t="shared" si="89"/>
        <v>0</v>
      </c>
      <c r="AQ88" s="48">
        <f t="shared" si="89"/>
        <v>0</v>
      </c>
      <c r="AR88" s="48">
        <f t="shared" si="89"/>
        <v>0</v>
      </c>
      <c r="AS88" s="48">
        <f t="shared" si="89"/>
        <v>0</v>
      </c>
      <c r="AT88" s="48">
        <f t="shared" si="89"/>
        <v>0</v>
      </c>
    </row>
    <row r="89" ht="21.75" customHeight="1">
      <c r="A89" s="99">
        <v>7072.0</v>
      </c>
      <c r="B89" s="130" t="str">
        <f>IF(ISTEXT("Travel-"&amp;VLOOKUP(A89,'Chart of Accounts'!$B$5:$C$50,2,FALSE)),"Travel-"&amp;VLOOKUP(A89,'Chart of Accounts'!$B$5:$C$50,2,FALSE),"")</f>
        <v>Travel-Sales Tax Expense (incl. GST, VAT, etc.)</v>
      </c>
      <c r="C89" s="114">
        <v>0.0</v>
      </c>
      <c r="D89" s="114">
        <v>0.0</v>
      </c>
      <c r="E89" s="114">
        <v>0.0</v>
      </c>
      <c r="F89" s="114">
        <v>0.0</v>
      </c>
      <c r="G89" s="114">
        <v>0.0</v>
      </c>
      <c r="H89" s="114">
        <v>0.0</v>
      </c>
      <c r="I89" s="114">
        <v>0.0</v>
      </c>
      <c r="J89" s="114">
        <v>0.0</v>
      </c>
      <c r="K89" s="114">
        <v>0.0</v>
      </c>
      <c r="L89" s="114">
        <v>0.0</v>
      </c>
      <c r="M89" s="114">
        <v>0.0</v>
      </c>
      <c r="N89" s="114">
        <v>0.0</v>
      </c>
      <c r="O89" s="95">
        <f t="shared" si="82"/>
        <v>0</v>
      </c>
      <c r="P89" s="2"/>
      <c r="Q89" s="2"/>
      <c r="R89" s="2"/>
      <c r="S89" s="2"/>
      <c r="T89" s="2"/>
      <c r="U89" s="2"/>
      <c r="V89" s="2"/>
      <c r="W89" s="2"/>
      <c r="X89" s="2"/>
      <c r="Y89" s="2"/>
      <c r="Z89" s="2"/>
      <c r="AA89" s="2" t="s">
        <v>52</v>
      </c>
      <c r="AB89" s="2" t="str">
        <f t="shared" si="83"/>
        <v>7072-000000</v>
      </c>
      <c r="AC89" s="2">
        <v>958.0</v>
      </c>
      <c r="AD89" s="2" t="str">
        <f t="shared" si="84"/>
        <v>083</v>
      </c>
      <c r="AE89" s="2"/>
      <c r="AF89" s="2"/>
      <c r="AG89" s="2">
        <v>110.0</v>
      </c>
      <c r="AH89" s="2" t="str">
        <f>Summary!$B$2</f>
        <v/>
      </c>
      <c r="AI89" s="48">
        <f t="shared" ref="AI89:AT89" si="90">IF(C89="",0,C89)</f>
        <v>0</v>
      </c>
      <c r="AJ89" s="48">
        <f t="shared" si="90"/>
        <v>0</v>
      </c>
      <c r="AK89" s="48">
        <f t="shared" si="90"/>
        <v>0</v>
      </c>
      <c r="AL89" s="48">
        <f t="shared" si="90"/>
        <v>0</v>
      </c>
      <c r="AM89" s="48">
        <f t="shared" si="90"/>
        <v>0</v>
      </c>
      <c r="AN89" s="48">
        <f t="shared" si="90"/>
        <v>0</v>
      </c>
      <c r="AO89" s="48">
        <f t="shared" si="90"/>
        <v>0</v>
      </c>
      <c r="AP89" s="48">
        <f t="shared" si="90"/>
        <v>0</v>
      </c>
      <c r="AQ89" s="48">
        <f t="shared" si="90"/>
        <v>0</v>
      </c>
      <c r="AR89" s="48">
        <f t="shared" si="90"/>
        <v>0</v>
      </c>
      <c r="AS89" s="48">
        <f t="shared" si="90"/>
        <v>0</v>
      </c>
      <c r="AT89" s="48">
        <f t="shared" si="90"/>
        <v>0</v>
      </c>
    </row>
    <row r="90" ht="21.75" customHeight="1">
      <c r="A90" s="99"/>
      <c r="B90" s="130"/>
      <c r="C90" s="140">
        <f t="shared" ref="C90:O90" si="91">SUM(C83:C89)</f>
        <v>0</v>
      </c>
      <c r="D90" s="140">
        <f t="shared" si="91"/>
        <v>0</v>
      </c>
      <c r="E90" s="140">
        <f t="shared" si="91"/>
        <v>0</v>
      </c>
      <c r="F90" s="140">
        <f t="shared" si="91"/>
        <v>0</v>
      </c>
      <c r="G90" s="140">
        <f t="shared" si="91"/>
        <v>0</v>
      </c>
      <c r="H90" s="140">
        <f t="shared" si="91"/>
        <v>0</v>
      </c>
      <c r="I90" s="140">
        <f t="shared" si="91"/>
        <v>0</v>
      </c>
      <c r="J90" s="140">
        <f t="shared" si="91"/>
        <v>0</v>
      </c>
      <c r="K90" s="140">
        <f t="shared" si="91"/>
        <v>0</v>
      </c>
      <c r="L90" s="140">
        <f t="shared" si="91"/>
        <v>0</v>
      </c>
      <c r="M90" s="140">
        <f t="shared" si="91"/>
        <v>0</v>
      </c>
      <c r="N90" s="140">
        <f t="shared" si="91"/>
        <v>0</v>
      </c>
      <c r="O90" s="140">
        <f t="shared" si="91"/>
        <v>0</v>
      </c>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21.75" customHeight="1">
      <c r="A91" s="99"/>
      <c r="B91" s="130"/>
      <c r="C91" s="95"/>
      <c r="D91" s="95"/>
      <c r="E91" s="95"/>
      <c r="F91" s="95"/>
      <c r="G91" s="95"/>
      <c r="H91" s="95"/>
      <c r="I91" s="95"/>
      <c r="J91" s="95"/>
      <c r="K91" s="95"/>
      <c r="L91" s="95"/>
      <c r="M91" s="95"/>
      <c r="N91" s="95"/>
      <c r="O91" s="95"/>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21.75" customHeight="1">
      <c r="A92" s="138" t="s">
        <v>351</v>
      </c>
      <c r="B92" s="139"/>
      <c r="C92" s="95"/>
      <c r="D92" s="95"/>
      <c r="E92" s="95"/>
      <c r="F92" s="95"/>
      <c r="G92" s="95"/>
      <c r="H92" s="95"/>
      <c r="I92" s="95"/>
      <c r="J92" s="95"/>
      <c r="K92" s="95"/>
      <c r="L92" s="95"/>
      <c r="M92" s="95"/>
      <c r="N92" s="95"/>
      <c r="O92" s="95"/>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21.75" customHeight="1">
      <c r="A93" s="99">
        <v>7058.0</v>
      </c>
      <c r="B93" s="130" t="s">
        <v>252</v>
      </c>
      <c r="C93" s="114">
        <v>0.0</v>
      </c>
      <c r="D93" s="114">
        <v>1400.0</v>
      </c>
      <c r="E93" s="114">
        <v>0.0</v>
      </c>
      <c r="F93" s="114">
        <v>0.0</v>
      </c>
      <c r="G93" s="114">
        <v>0.0</v>
      </c>
      <c r="H93" s="114">
        <v>0.0</v>
      </c>
      <c r="I93" s="114">
        <v>0.0</v>
      </c>
      <c r="J93" s="114">
        <v>0.0</v>
      </c>
      <c r="K93" s="114">
        <v>0.0</v>
      </c>
      <c r="L93" s="114">
        <v>0.0</v>
      </c>
      <c r="M93" s="114">
        <v>0.0</v>
      </c>
      <c r="N93" s="114">
        <v>0.0</v>
      </c>
      <c r="O93" s="95">
        <f t="shared" ref="O93:O99" si="93">SUM(C93:N93)</f>
        <v>1400</v>
      </c>
      <c r="P93" s="2"/>
      <c r="Q93" s="2"/>
      <c r="R93" s="2"/>
      <c r="S93" s="2"/>
      <c r="T93" s="2"/>
      <c r="U93" s="2"/>
      <c r="V93" s="2"/>
      <c r="W93" s="2"/>
      <c r="X93" s="2"/>
      <c r="Y93" s="2"/>
      <c r="Z93" s="2"/>
      <c r="AA93" s="2" t="s">
        <v>52</v>
      </c>
      <c r="AB93" s="2" t="str">
        <f t="shared" ref="AB93:AB99" si="94">IF(A93="","",A93&amp;"-000000")</f>
        <v>7058-000000</v>
      </c>
      <c r="AC93" s="2">
        <v>959.0</v>
      </c>
      <c r="AD93" s="2" t="str">
        <f t="shared" ref="AD93:AD99" si="95">IF(LEN($O$1)=3,$O$1,IF(LEN($O$1)=2,0&amp;$O$1,IF(LEN($O$1)=1,0&amp;0&amp;$O$1,"ERROR")))</f>
        <v>083</v>
      </c>
      <c r="AE93" s="2"/>
      <c r="AF93" s="2"/>
      <c r="AG93" s="2">
        <v>110.0</v>
      </c>
      <c r="AH93" s="2" t="str">
        <f>Summary!$B$2</f>
        <v/>
      </c>
      <c r="AI93" s="48">
        <f t="shared" ref="AI93:AT93" si="92">IF(C93="",0,C93)</f>
        <v>0</v>
      </c>
      <c r="AJ93" s="48">
        <f t="shared" si="92"/>
        <v>1400</v>
      </c>
      <c r="AK93" s="48">
        <f t="shared" si="92"/>
        <v>0</v>
      </c>
      <c r="AL93" s="48">
        <f t="shared" si="92"/>
        <v>0</v>
      </c>
      <c r="AM93" s="48">
        <f t="shared" si="92"/>
        <v>0</v>
      </c>
      <c r="AN93" s="48">
        <f t="shared" si="92"/>
        <v>0</v>
      </c>
      <c r="AO93" s="48">
        <f t="shared" si="92"/>
        <v>0</v>
      </c>
      <c r="AP93" s="48">
        <f t="shared" si="92"/>
        <v>0</v>
      </c>
      <c r="AQ93" s="48">
        <f t="shared" si="92"/>
        <v>0</v>
      </c>
      <c r="AR93" s="48">
        <f t="shared" si="92"/>
        <v>0</v>
      </c>
      <c r="AS93" s="48">
        <f t="shared" si="92"/>
        <v>0</v>
      </c>
      <c r="AT93" s="48">
        <f t="shared" si="92"/>
        <v>0</v>
      </c>
    </row>
    <row r="94" ht="21.75" customHeight="1">
      <c r="A94" s="99">
        <v>7060.0</v>
      </c>
      <c r="B94" s="130" t="s">
        <v>253</v>
      </c>
      <c r="C94" s="114">
        <v>0.0</v>
      </c>
      <c r="D94" s="114">
        <v>0.0</v>
      </c>
      <c r="E94" s="114">
        <v>0.0</v>
      </c>
      <c r="F94" s="114">
        <v>0.0</v>
      </c>
      <c r="G94" s="114">
        <v>0.0</v>
      </c>
      <c r="H94" s="114">
        <v>0.0</v>
      </c>
      <c r="I94" s="114">
        <v>0.0</v>
      </c>
      <c r="J94" s="114">
        <v>0.0</v>
      </c>
      <c r="K94" s="114">
        <v>0.0</v>
      </c>
      <c r="L94" s="114">
        <v>0.0</v>
      </c>
      <c r="M94" s="114">
        <v>0.0</v>
      </c>
      <c r="N94" s="114">
        <v>0.0</v>
      </c>
      <c r="O94" s="95">
        <f t="shared" si="93"/>
        <v>0</v>
      </c>
      <c r="P94" s="2"/>
      <c r="Q94" s="2"/>
      <c r="R94" s="2"/>
      <c r="S94" s="2"/>
      <c r="T94" s="2"/>
      <c r="U94" s="2"/>
      <c r="V94" s="2"/>
      <c r="W94" s="2"/>
      <c r="X94" s="2"/>
      <c r="Y94" s="2"/>
      <c r="Z94" s="2"/>
      <c r="AA94" s="2" t="s">
        <v>52</v>
      </c>
      <c r="AB94" s="2" t="str">
        <f t="shared" si="94"/>
        <v>7060-000000</v>
      </c>
      <c r="AC94" s="2">
        <v>959.0</v>
      </c>
      <c r="AD94" s="2" t="str">
        <f t="shared" si="95"/>
        <v>083</v>
      </c>
      <c r="AE94" s="2"/>
      <c r="AF94" s="2"/>
      <c r="AG94" s="2">
        <v>110.0</v>
      </c>
      <c r="AH94" s="2" t="str">
        <f>Summary!$B$2</f>
        <v/>
      </c>
      <c r="AI94" s="48">
        <f t="shared" ref="AI94:AT94" si="96">IF(C94="",0,C94)</f>
        <v>0</v>
      </c>
      <c r="AJ94" s="48">
        <f t="shared" si="96"/>
        <v>0</v>
      </c>
      <c r="AK94" s="48">
        <f t="shared" si="96"/>
        <v>0</v>
      </c>
      <c r="AL94" s="48">
        <f t="shared" si="96"/>
        <v>0</v>
      </c>
      <c r="AM94" s="48">
        <f t="shared" si="96"/>
        <v>0</v>
      </c>
      <c r="AN94" s="48">
        <f t="shared" si="96"/>
        <v>0</v>
      </c>
      <c r="AO94" s="48">
        <f t="shared" si="96"/>
        <v>0</v>
      </c>
      <c r="AP94" s="48">
        <f t="shared" si="96"/>
        <v>0</v>
      </c>
      <c r="AQ94" s="48">
        <f t="shared" si="96"/>
        <v>0</v>
      </c>
      <c r="AR94" s="48">
        <f t="shared" si="96"/>
        <v>0</v>
      </c>
      <c r="AS94" s="48">
        <f t="shared" si="96"/>
        <v>0</v>
      </c>
      <c r="AT94" s="48">
        <f t="shared" si="96"/>
        <v>0</v>
      </c>
    </row>
    <row r="95" ht="21.75" customHeight="1">
      <c r="A95" s="99">
        <v>7062.0</v>
      </c>
      <c r="B95" s="130" t="s">
        <v>254</v>
      </c>
      <c r="C95" s="114">
        <v>0.0</v>
      </c>
      <c r="D95" s="114">
        <v>0.0</v>
      </c>
      <c r="E95" s="114">
        <v>0.0</v>
      </c>
      <c r="F95" s="114">
        <v>0.0</v>
      </c>
      <c r="G95" s="114">
        <v>0.0</v>
      </c>
      <c r="H95" s="114">
        <v>0.0</v>
      </c>
      <c r="I95" s="114">
        <v>0.0</v>
      </c>
      <c r="J95" s="114">
        <v>0.0</v>
      </c>
      <c r="K95" s="114">
        <v>0.0</v>
      </c>
      <c r="L95" s="114">
        <v>0.0</v>
      </c>
      <c r="M95" s="114">
        <v>0.0</v>
      </c>
      <c r="N95" s="114">
        <v>0.0</v>
      </c>
      <c r="O95" s="95">
        <f t="shared" si="93"/>
        <v>0</v>
      </c>
      <c r="P95" s="2"/>
      <c r="Q95" s="2"/>
      <c r="R95" s="2"/>
      <c r="S95" s="2"/>
      <c r="T95" s="2"/>
      <c r="U95" s="2"/>
      <c r="V95" s="2"/>
      <c r="W95" s="2"/>
      <c r="X95" s="2"/>
      <c r="Y95" s="2"/>
      <c r="Z95" s="2"/>
      <c r="AA95" s="2" t="s">
        <v>52</v>
      </c>
      <c r="AB95" s="2" t="str">
        <f t="shared" si="94"/>
        <v>7062-000000</v>
      </c>
      <c r="AC95" s="2">
        <v>959.0</v>
      </c>
      <c r="AD95" s="2" t="str">
        <f t="shared" si="95"/>
        <v>083</v>
      </c>
      <c r="AE95" s="2"/>
      <c r="AF95" s="2"/>
      <c r="AG95" s="2">
        <v>110.0</v>
      </c>
      <c r="AH95" s="2" t="str">
        <f>Summary!$B$2</f>
        <v/>
      </c>
      <c r="AI95" s="48">
        <f t="shared" ref="AI95:AT95" si="97">IF(C95="",0,C95)</f>
        <v>0</v>
      </c>
      <c r="AJ95" s="48">
        <f t="shared" si="97"/>
        <v>0</v>
      </c>
      <c r="AK95" s="48">
        <f t="shared" si="97"/>
        <v>0</v>
      </c>
      <c r="AL95" s="48">
        <f t="shared" si="97"/>
        <v>0</v>
      </c>
      <c r="AM95" s="48">
        <f t="shared" si="97"/>
        <v>0</v>
      </c>
      <c r="AN95" s="48">
        <f t="shared" si="97"/>
        <v>0</v>
      </c>
      <c r="AO95" s="48">
        <f t="shared" si="97"/>
        <v>0</v>
      </c>
      <c r="AP95" s="48">
        <f t="shared" si="97"/>
        <v>0</v>
      </c>
      <c r="AQ95" s="48">
        <f t="shared" si="97"/>
        <v>0</v>
      </c>
      <c r="AR95" s="48">
        <f t="shared" si="97"/>
        <v>0</v>
      </c>
      <c r="AS95" s="48">
        <f t="shared" si="97"/>
        <v>0</v>
      </c>
      <c r="AT95" s="48">
        <f t="shared" si="97"/>
        <v>0</v>
      </c>
    </row>
    <row r="96" ht="21.75" customHeight="1">
      <c r="A96" s="99">
        <v>7064.0</v>
      </c>
      <c r="B96" s="130" t="s">
        <v>255</v>
      </c>
      <c r="C96" s="114">
        <v>0.0</v>
      </c>
      <c r="D96" s="114">
        <v>0.0</v>
      </c>
      <c r="E96" s="114">
        <v>0.0</v>
      </c>
      <c r="F96" s="114">
        <v>0.0</v>
      </c>
      <c r="G96" s="114">
        <v>0.0</v>
      </c>
      <c r="H96" s="114">
        <v>0.0</v>
      </c>
      <c r="I96" s="114">
        <v>0.0</v>
      </c>
      <c r="J96" s="114">
        <v>0.0</v>
      </c>
      <c r="K96" s="114">
        <v>0.0</v>
      </c>
      <c r="L96" s="114">
        <v>0.0</v>
      </c>
      <c r="M96" s="114">
        <v>0.0</v>
      </c>
      <c r="N96" s="114">
        <v>0.0</v>
      </c>
      <c r="O96" s="95">
        <f t="shared" si="93"/>
        <v>0</v>
      </c>
      <c r="P96" s="2"/>
      <c r="Q96" s="2"/>
      <c r="R96" s="2"/>
      <c r="S96" s="2"/>
      <c r="T96" s="2"/>
      <c r="U96" s="2"/>
      <c r="V96" s="2"/>
      <c r="W96" s="2"/>
      <c r="X96" s="2"/>
      <c r="Y96" s="2"/>
      <c r="Z96" s="2"/>
      <c r="AA96" s="2" t="s">
        <v>52</v>
      </c>
      <c r="AB96" s="2" t="str">
        <f t="shared" si="94"/>
        <v>7064-000000</v>
      </c>
      <c r="AC96" s="2">
        <v>959.0</v>
      </c>
      <c r="AD96" s="2" t="str">
        <f t="shared" si="95"/>
        <v>083</v>
      </c>
      <c r="AE96" s="2"/>
      <c r="AF96" s="2"/>
      <c r="AG96" s="2">
        <v>110.0</v>
      </c>
      <c r="AH96" s="2" t="str">
        <f>Summary!$B$2</f>
        <v/>
      </c>
      <c r="AI96" s="48">
        <f t="shared" ref="AI96:AT96" si="98">IF(C96="",0,C96)</f>
        <v>0</v>
      </c>
      <c r="AJ96" s="48">
        <f t="shared" si="98"/>
        <v>0</v>
      </c>
      <c r="AK96" s="48">
        <f t="shared" si="98"/>
        <v>0</v>
      </c>
      <c r="AL96" s="48">
        <f t="shared" si="98"/>
        <v>0</v>
      </c>
      <c r="AM96" s="48">
        <f t="shared" si="98"/>
        <v>0</v>
      </c>
      <c r="AN96" s="48">
        <f t="shared" si="98"/>
        <v>0</v>
      </c>
      <c r="AO96" s="48">
        <f t="shared" si="98"/>
        <v>0</v>
      </c>
      <c r="AP96" s="48">
        <f t="shared" si="98"/>
        <v>0</v>
      </c>
      <c r="AQ96" s="48">
        <f t="shared" si="98"/>
        <v>0</v>
      </c>
      <c r="AR96" s="48">
        <f t="shared" si="98"/>
        <v>0</v>
      </c>
      <c r="AS96" s="48">
        <f t="shared" si="98"/>
        <v>0</v>
      </c>
      <c r="AT96" s="48">
        <f t="shared" si="98"/>
        <v>0</v>
      </c>
    </row>
    <row r="97" ht="21.75" customHeight="1">
      <c r="A97" s="99">
        <v>7066.0</v>
      </c>
      <c r="B97" s="130" t="s">
        <v>256</v>
      </c>
      <c r="C97" s="114">
        <v>0.0</v>
      </c>
      <c r="D97" s="114">
        <v>0.0</v>
      </c>
      <c r="E97" s="114">
        <v>0.0</v>
      </c>
      <c r="F97" s="114">
        <v>0.0</v>
      </c>
      <c r="G97" s="114">
        <v>0.0</v>
      </c>
      <c r="H97" s="114">
        <v>0.0</v>
      </c>
      <c r="I97" s="114">
        <v>0.0</v>
      </c>
      <c r="J97" s="114">
        <v>0.0</v>
      </c>
      <c r="K97" s="114">
        <v>0.0</v>
      </c>
      <c r="L97" s="114">
        <v>0.0</v>
      </c>
      <c r="M97" s="114">
        <v>0.0</v>
      </c>
      <c r="N97" s="114">
        <v>0.0</v>
      </c>
      <c r="O97" s="95">
        <f t="shared" si="93"/>
        <v>0</v>
      </c>
      <c r="P97" s="2"/>
      <c r="Q97" s="2"/>
      <c r="R97" s="2"/>
      <c r="S97" s="2"/>
      <c r="T97" s="2"/>
      <c r="U97" s="2"/>
      <c r="V97" s="2"/>
      <c r="W97" s="2"/>
      <c r="X97" s="2"/>
      <c r="Y97" s="2"/>
      <c r="Z97" s="2"/>
      <c r="AA97" s="2" t="s">
        <v>52</v>
      </c>
      <c r="AB97" s="2" t="str">
        <f t="shared" si="94"/>
        <v>7066-000000</v>
      </c>
      <c r="AC97" s="2">
        <v>959.0</v>
      </c>
      <c r="AD97" s="2" t="str">
        <f t="shared" si="95"/>
        <v>083</v>
      </c>
      <c r="AE97" s="2"/>
      <c r="AF97" s="2"/>
      <c r="AG97" s="2">
        <v>110.0</v>
      </c>
      <c r="AH97" s="2" t="str">
        <f>Summary!$B$2</f>
        <v/>
      </c>
      <c r="AI97" s="48">
        <f t="shared" ref="AI97:AT97" si="99">IF(C97="",0,C97)</f>
        <v>0</v>
      </c>
      <c r="AJ97" s="48">
        <f t="shared" si="99"/>
        <v>0</v>
      </c>
      <c r="AK97" s="48">
        <f t="shared" si="99"/>
        <v>0</v>
      </c>
      <c r="AL97" s="48">
        <f t="shared" si="99"/>
        <v>0</v>
      </c>
      <c r="AM97" s="48">
        <f t="shared" si="99"/>
        <v>0</v>
      </c>
      <c r="AN97" s="48">
        <f t="shared" si="99"/>
        <v>0</v>
      </c>
      <c r="AO97" s="48">
        <f t="shared" si="99"/>
        <v>0</v>
      </c>
      <c r="AP97" s="48">
        <f t="shared" si="99"/>
        <v>0</v>
      </c>
      <c r="AQ97" s="48">
        <f t="shared" si="99"/>
        <v>0</v>
      </c>
      <c r="AR97" s="48">
        <f t="shared" si="99"/>
        <v>0</v>
      </c>
      <c r="AS97" s="48">
        <f t="shared" si="99"/>
        <v>0</v>
      </c>
      <c r="AT97" s="48">
        <f t="shared" si="99"/>
        <v>0</v>
      </c>
    </row>
    <row r="98" ht="21.75" customHeight="1">
      <c r="A98" s="99">
        <v>7068.0</v>
      </c>
      <c r="B98" s="130" t="s">
        <v>257</v>
      </c>
      <c r="C98" s="114">
        <v>0.0</v>
      </c>
      <c r="D98" s="114">
        <v>0.0</v>
      </c>
      <c r="E98" s="114">
        <v>0.0</v>
      </c>
      <c r="F98" s="114">
        <v>0.0</v>
      </c>
      <c r="G98" s="114">
        <v>0.0</v>
      </c>
      <c r="H98" s="114">
        <v>0.0</v>
      </c>
      <c r="I98" s="114">
        <v>0.0</v>
      </c>
      <c r="J98" s="114">
        <v>0.0</v>
      </c>
      <c r="K98" s="114">
        <v>0.0</v>
      </c>
      <c r="L98" s="114">
        <v>0.0</v>
      </c>
      <c r="M98" s="114">
        <v>0.0</v>
      </c>
      <c r="N98" s="114">
        <v>0.0</v>
      </c>
      <c r="O98" s="95">
        <f t="shared" si="93"/>
        <v>0</v>
      </c>
      <c r="P98" s="2"/>
      <c r="Q98" s="2"/>
      <c r="R98" s="2"/>
      <c r="S98" s="2"/>
      <c r="T98" s="2"/>
      <c r="U98" s="2"/>
      <c r="V98" s="2"/>
      <c r="W98" s="2"/>
      <c r="X98" s="2"/>
      <c r="Y98" s="2"/>
      <c r="Z98" s="2"/>
      <c r="AA98" s="2" t="s">
        <v>52</v>
      </c>
      <c r="AB98" s="2" t="str">
        <f t="shared" si="94"/>
        <v>7068-000000</v>
      </c>
      <c r="AC98" s="2">
        <v>959.0</v>
      </c>
      <c r="AD98" s="2" t="str">
        <f t="shared" si="95"/>
        <v>083</v>
      </c>
      <c r="AE98" s="2"/>
      <c r="AF98" s="2"/>
      <c r="AG98" s="2">
        <v>110.0</v>
      </c>
      <c r="AH98" s="2" t="str">
        <f>Summary!$B$2</f>
        <v/>
      </c>
      <c r="AI98" s="48">
        <f t="shared" ref="AI98:AT98" si="100">IF(C98="",0,C98)</f>
        <v>0</v>
      </c>
      <c r="AJ98" s="48">
        <f t="shared" si="100"/>
        <v>0</v>
      </c>
      <c r="AK98" s="48">
        <f t="shared" si="100"/>
        <v>0</v>
      </c>
      <c r="AL98" s="48">
        <f t="shared" si="100"/>
        <v>0</v>
      </c>
      <c r="AM98" s="48">
        <f t="shared" si="100"/>
        <v>0</v>
      </c>
      <c r="AN98" s="48">
        <f t="shared" si="100"/>
        <v>0</v>
      </c>
      <c r="AO98" s="48">
        <f t="shared" si="100"/>
        <v>0</v>
      </c>
      <c r="AP98" s="48">
        <f t="shared" si="100"/>
        <v>0</v>
      </c>
      <c r="AQ98" s="48">
        <f t="shared" si="100"/>
        <v>0</v>
      </c>
      <c r="AR98" s="48">
        <f t="shared" si="100"/>
        <v>0</v>
      </c>
      <c r="AS98" s="48">
        <f t="shared" si="100"/>
        <v>0</v>
      </c>
      <c r="AT98" s="48">
        <f t="shared" si="100"/>
        <v>0</v>
      </c>
    </row>
    <row r="99" ht="21.75" customHeight="1">
      <c r="A99" s="99">
        <v>7078.0</v>
      </c>
      <c r="B99" s="130" t="str">
        <f>IF(ISTEXT("Travel-"&amp;VLOOKUP(A99,'Chart of Accounts'!$B$5:$C$50,2,FALSE)),"Travel-"&amp;VLOOKUP(A99,'Chart of Accounts'!$B$5:$C$50,2,FALSE),"")</f>
        <v>Travel-Food Expense</v>
      </c>
      <c r="C99" s="114">
        <v>0.0</v>
      </c>
      <c r="D99" s="114">
        <v>0.0</v>
      </c>
      <c r="E99" s="114">
        <v>0.0</v>
      </c>
      <c r="F99" s="114">
        <v>0.0</v>
      </c>
      <c r="G99" s="114">
        <v>0.0</v>
      </c>
      <c r="H99" s="114">
        <v>0.0</v>
      </c>
      <c r="I99" s="114">
        <v>0.0</v>
      </c>
      <c r="J99" s="114">
        <v>0.0</v>
      </c>
      <c r="K99" s="114">
        <v>0.0</v>
      </c>
      <c r="L99" s="114">
        <v>0.0</v>
      </c>
      <c r="M99" s="114">
        <v>0.0</v>
      </c>
      <c r="N99" s="114">
        <v>0.0</v>
      </c>
      <c r="O99" s="95">
        <f t="shared" si="93"/>
        <v>0</v>
      </c>
      <c r="P99" s="2"/>
      <c r="Q99" s="2"/>
      <c r="R99" s="2"/>
      <c r="S99" s="2"/>
      <c r="T99" s="2"/>
      <c r="U99" s="2"/>
      <c r="V99" s="2"/>
      <c r="W99" s="2"/>
      <c r="X99" s="2"/>
      <c r="Y99" s="2"/>
      <c r="Z99" s="2"/>
      <c r="AA99" s="2" t="s">
        <v>52</v>
      </c>
      <c r="AB99" s="2" t="str">
        <f t="shared" si="94"/>
        <v>7078-000000</v>
      </c>
      <c r="AC99" s="2">
        <v>959.0</v>
      </c>
      <c r="AD99" s="2" t="str">
        <f t="shared" si="95"/>
        <v>083</v>
      </c>
      <c r="AE99" s="2"/>
      <c r="AF99" s="2"/>
      <c r="AG99" s="2">
        <v>110.0</v>
      </c>
      <c r="AH99" s="2" t="str">
        <f>Summary!$B$2</f>
        <v/>
      </c>
      <c r="AI99" s="48">
        <f t="shared" ref="AI99:AT99" si="101">IF(C99="",0,C99)</f>
        <v>0</v>
      </c>
      <c r="AJ99" s="48">
        <f t="shared" si="101"/>
        <v>0</v>
      </c>
      <c r="AK99" s="48">
        <f t="shared" si="101"/>
        <v>0</v>
      </c>
      <c r="AL99" s="48">
        <f t="shared" si="101"/>
        <v>0</v>
      </c>
      <c r="AM99" s="48">
        <f t="shared" si="101"/>
        <v>0</v>
      </c>
      <c r="AN99" s="48">
        <f t="shared" si="101"/>
        <v>0</v>
      </c>
      <c r="AO99" s="48">
        <f t="shared" si="101"/>
        <v>0</v>
      </c>
      <c r="AP99" s="48">
        <f t="shared" si="101"/>
        <v>0</v>
      </c>
      <c r="AQ99" s="48">
        <f t="shared" si="101"/>
        <v>0</v>
      </c>
      <c r="AR99" s="48">
        <f t="shared" si="101"/>
        <v>0</v>
      </c>
      <c r="AS99" s="48">
        <f t="shared" si="101"/>
        <v>0</v>
      </c>
      <c r="AT99" s="48">
        <f t="shared" si="101"/>
        <v>0</v>
      </c>
    </row>
    <row r="100" ht="21.75" customHeight="1">
      <c r="A100" s="99"/>
      <c r="B100" s="130"/>
      <c r="C100" s="140">
        <f t="shared" ref="C100:O100" si="102">SUM(C93:C99)</f>
        <v>0</v>
      </c>
      <c r="D100" s="140">
        <f t="shared" si="102"/>
        <v>1400</v>
      </c>
      <c r="E100" s="140">
        <f t="shared" si="102"/>
        <v>0</v>
      </c>
      <c r="F100" s="140">
        <f t="shared" si="102"/>
        <v>0</v>
      </c>
      <c r="G100" s="140">
        <f t="shared" si="102"/>
        <v>0</v>
      </c>
      <c r="H100" s="140">
        <f t="shared" si="102"/>
        <v>0</v>
      </c>
      <c r="I100" s="140">
        <f t="shared" si="102"/>
        <v>0</v>
      </c>
      <c r="J100" s="140">
        <f t="shared" si="102"/>
        <v>0</v>
      </c>
      <c r="K100" s="140">
        <f t="shared" si="102"/>
        <v>0</v>
      </c>
      <c r="L100" s="140">
        <f t="shared" si="102"/>
        <v>0</v>
      </c>
      <c r="M100" s="140">
        <f t="shared" si="102"/>
        <v>0</v>
      </c>
      <c r="N100" s="140">
        <f t="shared" si="102"/>
        <v>0</v>
      </c>
      <c r="O100" s="140">
        <f t="shared" si="102"/>
        <v>1400</v>
      </c>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21.75" customHeight="1">
      <c r="A101" s="99"/>
      <c r="B101" s="130"/>
      <c r="C101" s="95"/>
      <c r="D101" s="95"/>
      <c r="E101" s="95"/>
      <c r="F101" s="95"/>
      <c r="G101" s="95"/>
      <c r="H101" s="95"/>
      <c r="I101" s="95"/>
      <c r="J101" s="95"/>
      <c r="K101" s="95"/>
      <c r="L101" s="95"/>
      <c r="M101" s="95"/>
      <c r="N101" s="95"/>
      <c r="O101" s="95"/>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ht="21.75" customHeight="1">
      <c r="A102" s="138" t="s">
        <v>352</v>
      </c>
      <c r="B102" s="139"/>
      <c r="C102" s="95"/>
      <c r="D102" s="95"/>
      <c r="E102" s="95"/>
      <c r="F102" s="95"/>
      <c r="G102" s="95"/>
      <c r="H102" s="95"/>
      <c r="I102" s="95"/>
      <c r="J102" s="95"/>
      <c r="K102" s="95"/>
      <c r="L102" s="95"/>
      <c r="M102" s="95"/>
      <c r="N102" s="95"/>
      <c r="O102" s="95"/>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ht="21.75" customHeight="1">
      <c r="A103" s="99">
        <v>7058.0</v>
      </c>
      <c r="B103" s="130" t="s">
        <v>252</v>
      </c>
      <c r="C103" s="114">
        <v>0.0</v>
      </c>
      <c r="D103" s="114">
        <v>0.0</v>
      </c>
      <c r="E103" s="114">
        <v>0.0</v>
      </c>
      <c r="F103" s="114">
        <v>0.0</v>
      </c>
      <c r="G103" s="114">
        <v>0.0</v>
      </c>
      <c r="H103" s="114">
        <v>0.0</v>
      </c>
      <c r="I103" s="114">
        <v>0.0</v>
      </c>
      <c r="J103" s="114">
        <v>0.0</v>
      </c>
      <c r="K103" s="114">
        <v>0.0</v>
      </c>
      <c r="L103" s="114">
        <v>0.0</v>
      </c>
      <c r="M103" s="114">
        <v>500.0</v>
      </c>
      <c r="N103" s="114">
        <v>0.0</v>
      </c>
      <c r="O103" s="95">
        <f t="shared" ref="O103:O109" si="104">SUM(C103:N103)</f>
        <v>500</v>
      </c>
      <c r="P103" s="2"/>
      <c r="Q103" s="2"/>
      <c r="R103" s="2"/>
      <c r="S103" s="2"/>
      <c r="T103" s="2"/>
      <c r="U103" s="2"/>
      <c r="V103" s="2"/>
      <c r="W103" s="2"/>
      <c r="X103" s="2"/>
      <c r="Y103" s="2"/>
      <c r="Z103" s="2"/>
      <c r="AA103" s="2" t="s">
        <v>52</v>
      </c>
      <c r="AB103" s="2" t="str">
        <f t="shared" ref="AB103:AB109" si="105">IF(A103="","",A103&amp;"-000000")</f>
        <v>7058-000000</v>
      </c>
      <c r="AC103" s="2">
        <v>962.0</v>
      </c>
      <c r="AD103" s="2" t="str">
        <f t="shared" ref="AD103:AD109" si="106">IF(LEN($O$1)=3,$O$1,IF(LEN($O$1)=2,0&amp;$O$1,IF(LEN($O$1)=1,0&amp;0&amp;$O$1,"ERROR")))</f>
        <v>083</v>
      </c>
      <c r="AE103" s="2"/>
      <c r="AF103" s="2"/>
      <c r="AG103" s="2">
        <v>110.0</v>
      </c>
      <c r="AH103" s="2" t="str">
        <f>Summary!$B$2</f>
        <v/>
      </c>
      <c r="AI103" s="48">
        <f t="shared" ref="AI103:AT103" si="103">IF(C103="",0,C103)</f>
        <v>0</v>
      </c>
      <c r="AJ103" s="48">
        <f t="shared" si="103"/>
        <v>0</v>
      </c>
      <c r="AK103" s="48">
        <f t="shared" si="103"/>
        <v>0</v>
      </c>
      <c r="AL103" s="48">
        <f t="shared" si="103"/>
        <v>0</v>
      </c>
      <c r="AM103" s="48">
        <f t="shared" si="103"/>
        <v>0</v>
      </c>
      <c r="AN103" s="48">
        <f t="shared" si="103"/>
        <v>0</v>
      </c>
      <c r="AO103" s="48">
        <f t="shared" si="103"/>
        <v>0</v>
      </c>
      <c r="AP103" s="48">
        <f t="shared" si="103"/>
        <v>0</v>
      </c>
      <c r="AQ103" s="48">
        <f t="shared" si="103"/>
        <v>0</v>
      </c>
      <c r="AR103" s="48">
        <f t="shared" si="103"/>
        <v>0</v>
      </c>
      <c r="AS103" s="48">
        <f t="shared" si="103"/>
        <v>500</v>
      </c>
      <c r="AT103" s="48">
        <f t="shared" si="103"/>
        <v>0</v>
      </c>
    </row>
    <row r="104" ht="21.75" customHeight="1">
      <c r="A104" s="99">
        <v>7060.0</v>
      </c>
      <c r="B104" s="130" t="s">
        <v>253</v>
      </c>
      <c r="C104" s="114">
        <v>0.0</v>
      </c>
      <c r="D104" s="114">
        <v>0.0</v>
      </c>
      <c r="E104" s="114">
        <v>0.0</v>
      </c>
      <c r="F104" s="114">
        <v>0.0</v>
      </c>
      <c r="G104" s="114">
        <v>0.0</v>
      </c>
      <c r="H104" s="114">
        <v>0.0</v>
      </c>
      <c r="I104" s="114">
        <v>0.0</v>
      </c>
      <c r="J104" s="114">
        <v>0.0</v>
      </c>
      <c r="K104" s="114">
        <v>0.0</v>
      </c>
      <c r="L104" s="114">
        <v>0.0</v>
      </c>
      <c r="M104" s="114">
        <v>2500.0</v>
      </c>
      <c r="N104" s="114">
        <v>0.0</v>
      </c>
      <c r="O104" s="95">
        <f t="shared" si="104"/>
        <v>2500</v>
      </c>
      <c r="P104" s="2"/>
      <c r="Q104" s="2"/>
      <c r="R104" s="2"/>
      <c r="S104" s="2"/>
      <c r="T104" s="2"/>
      <c r="U104" s="2"/>
      <c r="V104" s="2"/>
      <c r="W104" s="2"/>
      <c r="X104" s="2"/>
      <c r="Y104" s="2"/>
      <c r="Z104" s="2"/>
      <c r="AA104" s="2" t="s">
        <v>52</v>
      </c>
      <c r="AB104" s="2" t="str">
        <f t="shared" si="105"/>
        <v>7060-000000</v>
      </c>
      <c r="AC104" s="2">
        <v>962.0</v>
      </c>
      <c r="AD104" s="2" t="str">
        <f t="shared" si="106"/>
        <v>083</v>
      </c>
      <c r="AE104" s="2"/>
      <c r="AF104" s="2"/>
      <c r="AG104" s="2">
        <v>110.0</v>
      </c>
      <c r="AH104" s="2" t="str">
        <f>Summary!$B$2</f>
        <v/>
      </c>
      <c r="AI104" s="48">
        <f t="shared" ref="AI104:AT104" si="107">IF(C104="",0,C104)</f>
        <v>0</v>
      </c>
      <c r="AJ104" s="48">
        <f t="shared" si="107"/>
        <v>0</v>
      </c>
      <c r="AK104" s="48">
        <f t="shared" si="107"/>
        <v>0</v>
      </c>
      <c r="AL104" s="48">
        <f t="shared" si="107"/>
        <v>0</v>
      </c>
      <c r="AM104" s="48">
        <f t="shared" si="107"/>
        <v>0</v>
      </c>
      <c r="AN104" s="48">
        <f t="shared" si="107"/>
        <v>0</v>
      </c>
      <c r="AO104" s="48">
        <f t="shared" si="107"/>
        <v>0</v>
      </c>
      <c r="AP104" s="48">
        <f t="shared" si="107"/>
        <v>0</v>
      </c>
      <c r="AQ104" s="48">
        <f t="shared" si="107"/>
        <v>0</v>
      </c>
      <c r="AR104" s="48">
        <f t="shared" si="107"/>
        <v>0</v>
      </c>
      <c r="AS104" s="48">
        <f t="shared" si="107"/>
        <v>2500</v>
      </c>
      <c r="AT104" s="48">
        <f t="shared" si="107"/>
        <v>0</v>
      </c>
    </row>
    <row r="105" ht="21.75" customHeight="1">
      <c r="A105" s="99">
        <v>7062.0</v>
      </c>
      <c r="B105" s="130" t="s">
        <v>254</v>
      </c>
      <c r="C105" s="114">
        <v>0.0</v>
      </c>
      <c r="D105" s="114">
        <v>0.0</v>
      </c>
      <c r="E105" s="114">
        <v>0.0</v>
      </c>
      <c r="F105" s="114">
        <v>0.0</v>
      </c>
      <c r="G105" s="114">
        <v>0.0</v>
      </c>
      <c r="H105" s="114">
        <v>0.0</v>
      </c>
      <c r="I105" s="114">
        <v>0.0</v>
      </c>
      <c r="J105" s="114">
        <v>0.0</v>
      </c>
      <c r="K105" s="114">
        <v>0.0</v>
      </c>
      <c r="L105" s="114">
        <v>0.0</v>
      </c>
      <c r="M105" s="114">
        <v>0.0</v>
      </c>
      <c r="N105" s="114">
        <v>0.0</v>
      </c>
      <c r="O105" s="95">
        <f t="shared" si="104"/>
        <v>0</v>
      </c>
      <c r="P105" s="2"/>
      <c r="Q105" s="2"/>
      <c r="R105" s="2"/>
      <c r="S105" s="2"/>
      <c r="T105" s="2"/>
      <c r="U105" s="2"/>
      <c r="V105" s="2"/>
      <c r="W105" s="2"/>
      <c r="X105" s="2"/>
      <c r="Y105" s="2"/>
      <c r="Z105" s="2"/>
      <c r="AA105" s="2" t="s">
        <v>52</v>
      </c>
      <c r="AB105" s="2" t="str">
        <f t="shared" si="105"/>
        <v>7062-000000</v>
      </c>
      <c r="AC105" s="2">
        <v>962.0</v>
      </c>
      <c r="AD105" s="2" t="str">
        <f t="shared" si="106"/>
        <v>083</v>
      </c>
      <c r="AE105" s="2"/>
      <c r="AF105" s="2"/>
      <c r="AG105" s="2">
        <v>110.0</v>
      </c>
      <c r="AH105" s="2" t="str">
        <f>Summary!$B$2</f>
        <v/>
      </c>
      <c r="AI105" s="48">
        <f t="shared" ref="AI105:AT105" si="108">IF(C105="",0,C105)</f>
        <v>0</v>
      </c>
      <c r="AJ105" s="48">
        <f t="shared" si="108"/>
        <v>0</v>
      </c>
      <c r="AK105" s="48">
        <f t="shared" si="108"/>
        <v>0</v>
      </c>
      <c r="AL105" s="48">
        <f t="shared" si="108"/>
        <v>0</v>
      </c>
      <c r="AM105" s="48">
        <f t="shared" si="108"/>
        <v>0</v>
      </c>
      <c r="AN105" s="48">
        <f t="shared" si="108"/>
        <v>0</v>
      </c>
      <c r="AO105" s="48">
        <f t="shared" si="108"/>
        <v>0</v>
      </c>
      <c r="AP105" s="48">
        <f t="shared" si="108"/>
        <v>0</v>
      </c>
      <c r="AQ105" s="48">
        <f t="shared" si="108"/>
        <v>0</v>
      </c>
      <c r="AR105" s="48">
        <f t="shared" si="108"/>
        <v>0</v>
      </c>
      <c r="AS105" s="48">
        <f t="shared" si="108"/>
        <v>0</v>
      </c>
      <c r="AT105" s="48">
        <f t="shared" si="108"/>
        <v>0</v>
      </c>
    </row>
    <row r="106" ht="21.75" customHeight="1">
      <c r="A106" s="99">
        <v>7064.0</v>
      </c>
      <c r="B106" s="130" t="s">
        <v>255</v>
      </c>
      <c r="C106" s="114">
        <v>0.0</v>
      </c>
      <c r="D106" s="114">
        <v>0.0</v>
      </c>
      <c r="E106" s="114">
        <v>0.0</v>
      </c>
      <c r="F106" s="114">
        <v>0.0</v>
      </c>
      <c r="G106" s="114">
        <v>0.0</v>
      </c>
      <c r="H106" s="114">
        <v>0.0</v>
      </c>
      <c r="I106" s="114">
        <v>0.0</v>
      </c>
      <c r="J106" s="114">
        <v>0.0</v>
      </c>
      <c r="K106" s="114">
        <v>0.0</v>
      </c>
      <c r="L106" s="114">
        <v>0.0</v>
      </c>
      <c r="M106" s="114">
        <v>0.0</v>
      </c>
      <c r="N106" s="114">
        <v>0.0</v>
      </c>
      <c r="O106" s="95">
        <f t="shared" si="104"/>
        <v>0</v>
      </c>
      <c r="P106" s="2"/>
      <c r="Q106" s="2"/>
      <c r="R106" s="2"/>
      <c r="S106" s="2"/>
      <c r="T106" s="2"/>
      <c r="U106" s="2"/>
      <c r="V106" s="2"/>
      <c r="W106" s="2"/>
      <c r="X106" s="2"/>
      <c r="Y106" s="2"/>
      <c r="Z106" s="2"/>
      <c r="AA106" s="2" t="s">
        <v>52</v>
      </c>
      <c r="AB106" s="2" t="str">
        <f t="shared" si="105"/>
        <v>7064-000000</v>
      </c>
      <c r="AC106" s="2">
        <v>962.0</v>
      </c>
      <c r="AD106" s="2" t="str">
        <f t="shared" si="106"/>
        <v>083</v>
      </c>
      <c r="AE106" s="2"/>
      <c r="AF106" s="2"/>
      <c r="AG106" s="2">
        <v>110.0</v>
      </c>
      <c r="AH106" s="2" t="str">
        <f>Summary!$B$2</f>
        <v/>
      </c>
      <c r="AI106" s="48">
        <f t="shared" ref="AI106:AT106" si="109">IF(C106="",0,C106)</f>
        <v>0</v>
      </c>
      <c r="AJ106" s="48">
        <f t="shared" si="109"/>
        <v>0</v>
      </c>
      <c r="AK106" s="48">
        <f t="shared" si="109"/>
        <v>0</v>
      </c>
      <c r="AL106" s="48">
        <f t="shared" si="109"/>
        <v>0</v>
      </c>
      <c r="AM106" s="48">
        <f t="shared" si="109"/>
        <v>0</v>
      </c>
      <c r="AN106" s="48">
        <f t="shared" si="109"/>
        <v>0</v>
      </c>
      <c r="AO106" s="48">
        <f t="shared" si="109"/>
        <v>0</v>
      </c>
      <c r="AP106" s="48">
        <f t="shared" si="109"/>
        <v>0</v>
      </c>
      <c r="AQ106" s="48">
        <f t="shared" si="109"/>
        <v>0</v>
      </c>
      <c r="AR106" s="48">
        <f t="shared" si="109"/>
        <v>0</v>
      </c>
      <c r="AS106" s="48">
        <f t="shared" si="109"/>
        <v>0</v>
      </c>
      <c r="AT106" s="48">
        <f t="shared" si="109"/>
        <v>0</v>
      </c>
    </row>
    <row r="107" ht="21.75" customHeight="1">
      <c r="A107" s="99">
        <v>7066.0</v>
      </c>
      <c r="B107" s="130" t="s">
        <v>256</v>
      </c>
      <c r="C107" s="114">
        <v>0.0</v>
      </c>
      <c r="D107" s="114">
        <v>0.0</v>
      </c>
      <c r="E107" s="114">
        <v>0.0</v>
      </c>
      <c r="F107" s="114">
        <v>0.0</v>
      </c>
      <c r="G107" s="114">
        <v>0.0</v>
      </c>
      <c r="H107" s="114">
        <v>0.0</v>
      </c>
      <c r="I107" s="114">
        <v>0.0</v>
      </c>
      <c r="J107" s="114">
        <v>0.0</v>
      </c>
      <c r="K107" s="114">
        <v>0.0</v>
      </c>
      <c r="L107" s="114">
        <v>0.0</v>
      </c>
      <c r="M107" s="114">
        <v>0.0</v>
      </c>
      <c r="N107" s="114">
        <v>0.0</v>
      </c>
      <c r="O107" s="95">
        <f t="shared" si="104"/>
        <v>0</v>
      </c>
      <c r="P107" s="2"/>
      <c r="Q107" s="2"/>
      <c r="R107" s="2"/>
      <c r="S107" s="2"/>
      <c r="T107" s="2"/>
      <c r="U107" s="2"/>
      <c r="V107" s="2"/>
      <c r="W107" s="2"/>
      <c r="X107" s="2"/>
      <c r="Y107" s="2"/>
      <c r="Z107" s="2"/>
      <c r="AA107" s="2" t="s">
        <v>52</v>
      </c>
      <c r="AB107" s="2" t="str">
        <f t="shared" si="105"/>
        <v>7066-000000</v>
      </c>
      <c r="AC107" s="2">
        <v>962.0</v>
      </c>
      <c r="AD107" s="2" t="str">
        <f t="shared" si="106"/>
        <v>083</v>
      </c>
      <c r="AE107" s="2"/>
      <c r="AF107" s="2"/>
      <c r="AG107" s="2">
        <v>110.0</v>
      </c>
      <c r="AH107" s="2" t="str">
        <f>Summary!$B$2</f>
        <v/>
      </c>
      <c r="AI107" s="48">
        <f t="shared" ref="AI107:AT107" si="110">IF(C107="",0,C107)</f>
        <v>0</v>
      </c>
      <c r="AJ107" s="48">
        <f t="shared" si="110"/>
        <v>0</v>
      </c>
      <c r="AK107" s="48">
        <f t="shared" si="110"/>
        <v>0</v>
      </c>
      <c r="AL107" s="48">
        <f t="shared" si="110"/>
        <v>0</v>
      </c>
      <c r="AM107" s="48">
        <f t="shared" si="110"/>
        <v>0</v>
      </c>
      <c r="AN107" s="48">
        <f t="shared" si="110"/>
        <v>0</v>
      </c>
      <c r="AO107" s="48">
        <f t="shared" si="110"/>
        <v>0</v>
      </c>
      <c r="AP107" s="48">
        <f t="shared" si="110"/>
        <v>0</v>
      </c>
      <c r="AQ107" s="48">
        <f t="shared" si="110"/>
        <v>0</v>
      </c>
      <c r="AR107" s="48">
        <f t="shared" si="110"/>
        <v>0</v>
      </c>
      <c r="AS107" s="48">
        <f t="shared" si="110"/>
        <v>0</v>
      </c>
      <c r="AT107" s="48">
        <f t="shared" si="110"/>
        <v>0</v>
      </c>
    </row>
    <row r="108" ht="21.75" customHeight="1">
      <c r="A108" s="99">
        <v>7068.0</v>
      </c>
      <c r="B108" s="130" t="s">
        <v>257</v>
      </c>
      <c r="C108" s="114">
        <v>0.0</v>
      </c>
      <c r="D108" s="114">
        <v>0.0</v>
      </c>
      <c r="E108" s="114">
        <v>0.0</v>
      </c>
      <c r="F108" s="114">
        <v>0.0</v>
      </c>
      <c r="G108" s="114">
        <v>0.0</v>
      </c>
      <c r="H108" s="114">
        <v>0.0</v>
      </c>
      <c r="I108" s="114">
        <v>0.0</v>
      </c>
      <c r="J108" s="114">
        <v>0.0</v>
      </c>
      <c r="K108" s="114">
        <v>0.0</v>
      </c>
      <c r="L108" s="114">
        <v>0.0</v>
      </c>
      <c r="M108" s="114">
        <v>0.0</v>
      </c>
      <c r="N108" s="114">
        <v>0.0</v>
      </c>
      <c r="O108" s="95">
        <f t="shared" si="104"/>
        <v>0</v>
      </c>
      <c r="P108" s="2"/>
      <c r="Q108" s="2"/>
      <c r="R108" s="2"/>
      <c r="S108" s="2"/>
      <c r="T108" s="2"/>
      <c r="U108" s="2"/>
      <c r="V108" s="2"/>
      <c r="W108" s="2"/>
      <c r="X108" s="2"/>
      <c r="Y108" s="2"/>
      <c r="Z108" s="2"/>
      <c r="AA108" s="2" t="s">
        <v>52</v>
      </c>
      <c r="AB108" s="2" t="str">
        <f t="shared" si="105"/>
        <v>7068-000000</v>
      </c>
      <c r="AC108" s="2">
        <v>962.0</v>
      </c>
      <c r="AD108" s="2" t="str">
        <f t="shared" si="106"/>
        <v>083</v>
      </c>
      <c r="AE108" s="2"/>
      <c r="AF108" s="2"/>
      <c r="AG108" s="2">
        <v>110.0</v>
      </c>
      <c r="AH108" s="2" t="str">
        <f>Summary!$B$2</f>
        <v/>
      </c>
      <c r="AI108" s="48">
        <f t="shared" ref="AI108:AT108" si="111">IF(C108="",0,C108)</f>
        <v>0</v>
      </c>
      <c r="AJ108" s="48">
        <f t="shared" si="111"/>
        <v>0</v>
      </c>
      <c r="AK108" s="48">
        <f t="shared" si="111"/>
        <v>0</v>
      </c>
      <c r="AL108" s="48">
        <f t="shared" si="111"/>
        <v>0</v>
      </c>
      <c r="AM108" s="48">
        <f t="shared" si="111"/>
        <v>0</v>
      </c>
      <c r="AN108" s="48">
        <f t="shared" si="111"/>
        <v>0</v>
      </c>
      <c r="AO108" s="48">
        <f t="shared" si="111"/>
        <v>0</v>
      </c>
      <c r="AP108" s="48">
        <f t="shared" si="111"/>
        <v>0</v>
      </c>
      <c r="AQ108" s="48">
        <f t="shared" si="111"/>
        <v>0</v>
      </c>
      <c r="AR108" s="48">
        <f t="shared" si="111"/>
        <v>0</v>
      </c>
      <c r="AS108" s="48">
        <f t="shared" si="111"/>
        <v>0</v>
      </c>
      <c r="AT108" s="48">
        <f t="shared" si="111"/>
        <v>0</v>
      </c>
    </row>
    <row r="109" ht="21.75" customHeight="1">
      <c r="A109" s="99">
        <v>7072.0</v>
      </c>
      <c r="B109" s="130" t="str">
        <f>IF(ISTEXT("Travel-"&amp;VLOOKUP(A109,'Chart of Accounts'!$B$5:$C$50,2,FALSE)),"Travel-"&amp;VLOOKUP(A109,'Chart of Accounts'!$B$5:$C$50,2,FALSE),"")</f>
        <v>Travel-Sales Tax Expense (incl. GST, VAT, etc.)</v>
      </c>
      <c r="C109" s="114">
        <v>0.0</v>
      </c>
      <c r="D109" s="114">
        <v>0.0</v>
      </c>
      <c r="E109" s="114">
        <v>0.0</v>
      </c>
      <c r="F109" s="114">
        <v>0.0</v>
      </c>
      <c r="G109" s="114">
        <v>0.0</v>
      </c>
      <c r="H109" s="114">
        <v>0.0</v>
      </c>
      <c r="I109" s="114">
        <v>0.0</v>
      </c>
      <c r="J109" s="114">
        <v>0.0</v>
      </c>
      <c r="K109" s="114">
        <v>0.0</v>
      </c>
      <c r="L109" s="114">
        <v>0.0</v>
      </c>
      <c r="M109" s="114">
        <v>0.0</v>
      </c>
      <c r="N109" s="114">
        <v>0.0</v>
      </c>
      <c r="O109" s="95">
        <f t="shared" si="104"/>
        <v>0</v>
      </c>
      <c r="P109" s="2"/>
      <c r="Q109" s="2"/>
      <c r="R109" s="2"/>
      <c r="S109" s="2"/>
      <c r="T109" s="2"/>
      <c r="U109" s="2"/>
      <c r="V109" s="2"/>
      <c r="W109" s="2"/>
      <c r="X109" s="2"/>
      <c r="Y109" s="2"/>
      <c r="Z109" s="2"/>
      <c r="AA109" s="2" t="s">
        <v>52</v>
      </c>
      <c r="AB109" s="2" t="str">
        <f t="shared" si="105"/>
        <v>7072-000000</v>
      </c>
      <c r="AC109" s="2">
        <v>962.0</v>
      </c>
      <c r="AD109" s="2" t="str">
        <f t="shared" si="106"/>
        <v>083</v>
      </c>
      <c r="AE109" s="2"/>
      <c r="AF109" s="2"/>
      <c r="AG109" s="2">
        <v>110.0</v>
      </c>
      <c r="AH109" s="2" t="str">
        <f>Summary!$B$2</f>
        <v/>
      </c>
      <c r="AI109" s="48">
        <f t="shared" ref="AI109:AT109" si="112">IF(C109="",0,C109)</f>
        <v>0</v>
      </c>
      <c r="AJ109" s="48">
        <f t="shared" si="112"/>
        <v>0</v>
      </c>
      <c r="AK109" s="48">
        <f t="shared" si="112"/>
        <v>0</v>
      </c>
      <c r="AL109" s="48">
        <f t="shared" si="112"/>
        <v>0</v>
      </c>
      <c r="AM109" s="48">
        <f t="shared" si="112"/>
        <v>0</v>
      </c>
      <c r="AN109" s="48">
        <f t="shared" si="112"/>
        <v>0</v>
      </c>
      <c r="AO109" s="48">
        <f t="shared" si="112"/>
        <v>0</v>
      </c>
      <c r="AP109" s="48">
        <f t="shared" si="112"/>
        <v>0</v>
      </c>
      <c r="AQ109" s="48">
        <f t="shared" si="112"/>
        <v>0</v>
      </c>
      <c r="AR109" s="48">
        <f t="shared" si="112"/>
        <v>0</v>
      </c>
      <c r="AS109" s="48">
        <f t="shared" si="112"/>
        <v>0</v>
      </c>
      <c r="AT109" s="48">
        <f t="shared" si="112"/>
        <v>0</v>
      </c>
    </row>
    <row r="110" ht="21.75" customHeight="1">
      <c r="A110" s="99"/>
      <c r="B110" s="130"/>
      <c r="C110" s="140">
        <f t="shared" ref="C110:O110" si="113">SUM(C103:C109)</f>
        <v>0</v>
      </c>
      <c r="D110" s="140">
        <f t="shared" si="113"/>
        <v>0</v>
      </c>
      <c r="E110" s="140">
        <f t="shared" si="113"/>
        <v>0</v>
      </c>
      <c r="F110" s="140">
        <f t="shared" si="113"/>
        <v>0</v>
      </c>
      <c r="G110" s="140">
        <f t="shared" si="113"/>
        <v>0</v>
      </c>
      <c r="H110" s="140">
        <f t="shared" si="113"/>
        <v>0</v>
      </c>
      <c r="I110" s="140">
        <f t="shared" si="113"/>
        <v>0</v>
      </c>
      <c r="J110" s="140">
        <f t="shared" si="113"/>
        <v>0</v>
      </c>
      <c r="K110" s="140">
        <f t="shared" si="113"/>
        <v>0</v>
      </c>
      <c r="L110" s="140">
        <f t="shared" si="113"/>
        <v>0</v>
      </c>
      <c r="M110" s="140">
        <f t="shared" si="113"/>
        <v>3000</v>
      </c>
      <c r="N110" s="140">
        <f t="shared" si="113"/>
        <v>0</v>
      </c>
      <c r="O110" s="140">
        <f t="shared" si="113"/>
        <v>3000</v>
      </c>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row r="111" ht="21.75" customHeight="1">
      <c r="A111" s="2"/>
      <c r="B111" s="153"/>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row>
    <row r="112" ht="21.75" customHeight="1">
      <c r="A112" s="138" t="s">
        <v>353</v>
      </c>
      <c r="B112" s="139"/>
      <c r="C112" s="95"/>
      <c r="D112" s="95"/>
      <c r="E112" s="95"/>
      <c r="F112" s="95"/>
      <c r="G112" s="95"/>
      <c r="H112" s="95"/>
      <c r="I112" s="95"/>
      <c r="J112" s="95"/>
      <c r="K112" s="95"/>
      <c r="L112" s="95"/>
      <c r="M112" s="95"/>
      <c r="N112" s="95"/>
      <c r="O112" s="95"/>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row>
    <row r="113" ht="21.75" customHeight="1">
      <c r="A113" s="99">
        <v>7058.0</v>
      </c>
      <c r="B113" s="130" t="s">
        <v>252</v>
      </c>
      <c r="C113" s="114">
        <v>0.0</v>
      </c>
      <c r="D113" s="114">
        <v>0.0</v>
      </c>
      <c r="E113" s="114">
        <v>0.0</v>
      </c>
      <c r="F113" s="114">
        <v>0.0</v>
      </c>
      <c r="G113" s="114">
        <v>0.0</v>
      </c>
      <c r="H113" s="114">
        <v>0.0</v>
      </c>
      <c r="I113" s="114">
        <v>0.0</v>
      </c>
      <c r="J113" s="114">
        <v>0.0</v>
      </c>
      <c r="K113" s="114">
        <v>0.0</v>
      </c>
      <c r="L113" s="114">
        <v>0.0</v>
      </c>
      <c r="M113" s="114">
        <v>0.0</v>
      </c>
      <c r="N113" s="114">
        <v>0.0</v>
      </c>
      <c r="O113" s="95">
        <f t="shared" ref="O113:O119" si="115">SUM(C113:N113)</f>
        <v>0</v>
      </c>
      <c r="P113" s="2"/>
      <c r="Q113" s="2"/>
      <c r="R113" s="2"/>
      <c r="S113" s="2"/>
      <c r="T113" s="2"/>
      <c r="U113" s="2"/>
      <c r="V113" s="2"/>
      <c r="W113" s="2"/>
      <c r="X113" s="2"/>
      <c r="Y113" s="2"/>
      <c r="Z113" s="2"/>
      <c r="AA113" s="2" t="s">
        <v>52</v>
      </c>
      <c r="AB113" s="2" t="str">
        <f t="shared" ref="AB113:AB119" si="116">IF(A113="","",A113&amp;"-000000")</f>
        <v>7058-000000</v>
      </c>
      <c r="AC113" s="2">
        <v>963.0</v>
      </c>
      <c r="AD113" s="2" t="str">
        <f t="shared" ref="AD113:AD119" si="117">IF(LEN($O$1)=3,$O$1,IF(LEN($O$1)=2,0&amp;$O$1,IF(LEN($O$1)=1,0&amp;0&amp;$O$1,"ERROR")))</f>
        <v>083</v>
      </c>
      <c r="AE113" s="2"/>
      <c r="AF113" s="2"/>
      <c r="AG113" s="2">
        <v>110.0</v>
      </c>
      <c r="AH113" s="2" t="str">
        <f>Summary!$B$2</f>
        <v/>
      </c>
      <c r="AI113" s="48">
        <f t="shared" ref="AI113:AT113" si="114">IF(C113="",0,C113)</f>
        <v>0</v>
      </c>
      <c r="AJ113" s="48">
        <f t="shared" si="114"/>
        <v>0</v>
      </c>
      <c r="AK113" s="48">
        <f t="shared" si="114"/>
        <v>0</v>
      </c>
      <c r="AL113" s="48">
        <f t="shared" si="114"/>
        <v>0</v>
      </c>
      <c r="AM113" s="48">
        <f t="shared" si="114"/>
        <v>0</v>
      </c>
      <c r="AN113" s="48">
        <f t="shared" si="114"/>
        <v>0</v>
      </c>
      <c r="AO113" s="48">
        <f t="shared" si="114"/>
        <v>0</v>
      </c>
      <c r="AP113" s="48">
        <f t="shared" si="114"/>
        <v>0</v>
      </c>
      <c r="AQ113" s="48">
        <f t="shared" si="114"/>
        <v>0</v>
      </c>
      <c r="AR113" s="48">
        <f t="shared" si="114"/>
        <v>0</v>
      </c>
      <c r="AS113" s="48">
        <f t="shared" si="114"/>
        <v>0</v>
      </c>
      <c r="AT113" s="48">
        <f t="shared" si="114"/>
        <v>0</v>
      </c>
    </row>
    <row r="114" ht="21.75" customHeight="1">
      <c r="A114" s="99">
        <v>7060.0</v>
      </c>
      <c r="B114" s="130" t="s">
        <v>253</v>
      </c>
      <c r="C114" s="114">
        <v>0.0</v>
      </c>
      <c r="D114" s="114">
        <v>0.0</v>
      </c>
      <c r="E114" s="114">
        <v>0.0</v>
      </c>
      <c r="F114" s="114">
        <v>0.0</v>
      </c>
      <c r="G114" s="114">
        <v>0.0</v>
      </c>
      <c r="H114" s="114">
        <v>0.0</v>
      </c>
      <c r="I114" s="114">
        <v>0.0</v>
      </c>
      <c r="J114" s="114">
        <v>0.0</v>
      </c>
      <c r="K114" s="114">
        <v>0.0</v>
      </c>
      <c r="L114" s="114">
        <v>0.0</v>
      </c>
      <c r="M114" s="114">
        <v>0.0</v>
      </c>
      <c r="N114" s="114">
        <v>0.0</v>
      </c>
      <c r="O114" s="95">
        <f t="shared" si="115"/>
        <v>0</v>
      </c>
      <c r="P114" s="2"/>
      <c r="Q114" s="2"/>
      <c r="R114" s="2"/>
      <c r="S114" s="2"/>
      <c r="T114" s="2"/>
      <c r="U114" s="2"/>
      <c r="V114" s="2"/>
      <c r="W114" s="2"/>
      <c r="X114" s="2"/>
      <c r="Y114" s="2"/>
      <c r="Z114" s="2"/>
      <c r="AA114" s="2" t="s">
        <v>52</v>
      </c>
      <c r="AB114" s="2" t="str">
        <f t="shared" si="116"/>
        <v>7060-000000</v>
      </c>
      <c r="AC114" s="2">
        <v>963.0</v>
      </c>
      <c r="AD114" s="2" t="str">
        <f t="shared" si="117"/>
        <v>083</v>
      </c>
      <c r="AE114" s="2"/>
      <c r="AF114" s="2"/>
      <c r="AG114" s="2">
        <v>110.0</v>
      </c>
      <c r="AH114" s="2" t="str">
        <f>Summary!$B$2</f>
        <v/>
      </c>
      <c r="AI114" s="48">
        <f t="shared" ref="AI114:AT114" si="118">IF(C114="",0,C114)</f>
        <v>0</v>
      </c>
      <c r="AJ114" s="48">
        <f t="shared" si="118"/>
        <v>0</v>
      </c>
      <c r="AK114" s="48">
        <f t="shared" si="118"/>
        <v>0</v>
      </c>
      <c r="AL114" s="48">
        <f t="shared" si="118"/>
        <v>0</v>
      </c>
      <c r="AM114" s="48">
        <f t="shared" si="118"/>
        <v>0</v>
      </c>
      <c r="AN114" s="48">
        <f t="shared" si="118"/>
        <v>0</v>
      </c>
      <c r="AO114" s="48">
        <f t="shared" si="118"/>
        <v>0</v>
      </c>
      <c r="AP114" s="48">
        <f t="shared" si="118"/>
        <v>0</v>
      </c>
      <c r="AQ114" s="48">
        <f t="shared" si="118"/>
        <v>0</v>
      </c>
      <c r="AR114" s="48">
        <f t="shared" si="118"/>
        <v>0</v>
      </c>
      <c r="AS114" s="48">
        <f t="shared" si="118"/>
        <v>0</v>
      </c>
      <c r="AT114" s="48">
        <f t="shared" si="118"/>
        <v>0</v>
      </c>
    </row>
    <row r="115" ht="21.75" customHeight="1">
      <c r="A115" s="99">
        <v>7062.0</v>
      </c>
      <c r="B115" s="130" t="s">
        <v>254</v>
      </c>
      <c r="C115" s="114">
        <v>0.0</v>
      </c>
      <c r="D115" s="114">
        <v>0.0</v>
      </c>
      <c r="E115" s="114">
        <v>0.0</v>
      </c>
      <c r="F115" s="114">
        <v>0.0</v>
      </c>
      <c r="G115" s="114">
        <v>0.0</v>
      </c>
      <c r="H115" s="114">
        <v>0.0</v>
      </c>
      <c r="I115" s="114">
        <v>0.0</v>
      </c>
      <c r="J115" s="114">
        <v>0.0</v>
      </c>
      <c r="K115" s="114">
        <v>0.0</v>
      </c>
      <c r="L115" s="114">
        <v>0.0</v>
      </c>
      <c r="M115" s="114">
        <v>0.0</v>
      </c>
      <c r="N115" s="114">
        <v>0.0</v>
      </c>
      <c r="O115" s="95">
        <f t="shared" si="115"/>
        <v>0</v>
      </c>
      <c r="P115" s="2"/>
      <c r="Q115" s="2"/>
      <c r="R115" s="2"/>
      <c r="S115" s="2"/>
      <c r="T115" s="2"/>
      <c r="U115" s="2"/>
      <c r="V115" s="2"/>
      <c r="W115" s="2"/>
      <c r="X115" s="2"/>
      <c r="Y115" s="2"/>
      <c r="Z115" s="2"/>
      <c r="AA115" s="2" t="s">
        <v>52</v>
      </c>
      <c r="AB115" s="2" t="str">
        <f t="shared" si="116"/>
        <v>7062-000000</v>
      </c>
      <c r="AC115" s="2">
        <v>963.0</v>
      </c>
      <c r="AD115" s="2" t="str">
        <f t="shared" si="117"/>
        <v>083</v>
      </c>
      <c r="AE115" s="2"/>
      <c r="AF115" s="2"/>
      <c r="AG115" s="2">
        <v>110.0</v>
      </c>
      <c r="AH115" s="2" t="str">
        <f>Summary!$B$2</f>
        <v/>
      </c>
      <c r="AI115" s="48">
        <f t="shared" ref="AI115:AT115" si="119">IF(C115="",0,C115)</f>
        <v>0</v>
      </c>
      <c r="AJ115" s="48">
        <f t="shared" si="119"/>
        <v>0</v>
      </c>
      <c r="AK115" s="48">
        <f t="shared" si="119"/>
        <v>0</v>
      </c>
      <c r="AL115" s="48">
        <f t="shared" si="119"/>
        <v>0</v>
      </c>
      <c r="AM115" s="48">
        <f t="shared" si="119"/>
        <v>0</v>
      </c>
      <c r="AN115" s="48">
        <f t="shared" si="119"/>
        <v>0</v>
      </c>
      <c r="AO115" s="48">
        <f t="shared" si="119"/>
        <v>0</v>
      </c>
      <c r="AP115" s="48">
        <f t="shared" si="119"/>
        <v>0</v>
      </c>
      <c r="AQ115" s="48">
        <f t="shared" si="119"/>
        <v>0</v>
      </c>
      <c r="AR115" s="48">
        <f t="shared" si="119"/>
        <v>0</v>
      </c>
      <c r="AS115" s="48">
        <f t="shared" si="119"/>
        <v>0</v>
      </c>
      <c r="AT115" s="48">
        <f t="shared" si="119"/>
        <v>0</v>
      </c>
    </row>
    <row r="116" ht="21.75" customHeight="1">
      <c r="A116" s="99">
        <v>7064.0</v>
      </c>
      <c r="B116" s="130" t="s">
        <v>255</v>
      </c>
      <c r="C116" s="114">
        <v>0.0</v>
      </c>
      <c r="D116" s="114">
        <v>0.0</v>
      </c>
      <c r="E116" s="114">
        <v>0.0</v>
      </c>
      <c r="F116" s="114">
        <v>0.0</v>
      </c>
      <c r="G116" s="114">
        <v>0.0</v>
      </c>
      <c r="H116" s="114">
        <v>0.0</v>
      </c>
      <c r="I116" s="114">
        <v>0.0</v>
      </c>
      <c r="J116" s="114">
        <v>0.0</v>
      </c>
      <c r="K116" s="114">
        <v>0.0</v>
      </c>
      <c r="L116" s="114">
        <v>0.0</v>
      </c>
      <c r="M116" s="114">
        <v>0.0</v>
      </c>
      <c r="N116" s="114">
        <v>0.0</v>
      </c>
      <c r="O116" s="95">
        <f t="shared" si="115"/>
        <v>0</v>
      </c>
      <c r="P116" s="2"/>
      <c r="Q116" s="2"/>
      <c r="R116" s="2"/>
      <c r="S116" s="2"/>
      <c r="T116" s="2"/>
      <c r="U116" s="2"/>
      <c r="V116" s="2"/>
      <c r="W116" s="2"/>
      <c r="X116" s="2"/>
      <c r="Y116" s="2"/>
      <c r="Z116" s="2"/>
      <c r="AA116" s="2" t="s">
        <v>52</v>
      </c>
      <c r="AB116" s="2" t="str">
        <f t="shared" si="116"/>
        <v>7064-000000</v>
      </c>
      <c r="AC116" s="2">
        <v>963.0</v>
      </c>
      <c r="AD116" s="2" t="str">
        <f t="shared" si="117"/>
        <v>083</v>
      </c>
      <c r="AE116" s="2"/>
      <c r="AF116" s="2"/>
      <c r="AG116" s="2">
        <v>110.0</v>
      </c>
      <c r="AH116" s="2" t="str">
        <f>Summary!$B$2</f>
        <v/>
      </c>
      <c r="AI116" s="48">
        <f t="shared" ref="AI116:AT116" si="120">IF(C116="",0,C116)</f>
        <v>0</v>
      </c>
      <c r="AJ116" s="48">
        <f t="shared" si="120"/>
        <v>0</v>
      </c>
      <c r="AK116" s="48">
        <f t="shared" si="120"/>
        <v>0</v>
      </c>
      <c r="AL116" s="48">
        <f t="shared" si="120"/>
        <v>0</v>
      </c>
      <c r="AM116" s="48">
        <f t="shared" si="120"/>
        <v>0</v>
      </c>
      <c r="AN116" s="48">
        <f t="shared" si="120"/>
        <v>0</v>
      </c>
      <c r="AO116" s="48">
        <f t="shared" si="120"/>
        <v>0</v>
      </c>
      <c r="AP116" s="48">
        <f t="shared" si="120"/>
        <v>0</v>
      </c>
      <c r="AQ116" s="48">
        <f t="shared" si="120"/>
        <v>0</v>
      </c>
      <c r="AR116" s="48">
        <f t="shared" si="120"/>
        <v>0</v>
      </c>
      <c r="AS116" s="48">
        <f t="shared" si="120"/>
        <v>0</v>
      </c>
      <c r="AT116" s="48">
        <f t="shared" si="120"/>
        <v>0</v>
      </c>
    </row>
    <row r="117" ht="21.75" customHeight="1">
      <c r="A117" s="99">
        <v>7066.0</v>
      </c>
      <c r="B117" s="130" t="s">
        <v>256</v>
      </c>
      <c r="C117" s="114">
        <v>0.0</v>
      </c>
      <c r="D117" s="114">
        <v>0.0</v>
      </c>
      <c r="E117" s="114">
        <v>0.0</v>
      </c>
      <c r="F117" s="114">
        <v>0.0</v>
      </c>
      <c r="G117" s="114">
        <v>0.0</v>
      </c>
      <c r="H117" s="114">
        <v>0.0</v>
      </c>
      <c r="I117" s="114">
        <v>0.0</v>
      </c>
      <c r="J117" s="114">
        <v>0.0</v>
      </c>
      <c r="K117" s="114">
        <v>0.0</v>
      </c>
      <c r="L117" s="114">
        <v>0.0</v>
      </c>
      <c r="M117" s="114">
        <v>0.0</v>
      </c>
      <c r="N117" s="114">
        <v>0.0</v>
      </c>
      <c r="O117" s="95">
        <f t="shared" si="115"/>
        <v>0</v>
      </c>
      <c r="P117" s="2"/>
      <c r="Q117" s="2"/>
      <c r="R117" s="2"/>
      <c r="S117" s="2"/>
      <c r="T117" s="2"/>
      <c r="U117" s="2"/>
      <c r="V117" s="2"/>
      <c r="W117" s="2"/>
      <c r="X117" s="2"/>
      <c r="Y117" s="2"/>
      <c r="Z117" s="2"/>
      <c r="AA117" s="2" t="s">
        <v>52</v>
      </c>
      <c r="AB117" s="2" t="str">
        <f t="shared" si="116"/>
        <v>7066-000000</v>
      </c>
      <c r="AC117" s="2">
        <v>963.0</v>
      </c>
      <c r="AD117" s="2" t="str">
        <f t="shared" si="117"/>
        <v>083</v>
      </c>
      <c r="AE117" s="2"/>
      <c r="AF117" s="2"/>
      <c r="AG117" s="2">
        <v>110.0</v>
      </c>
      <c r="AH117" s="2" t="str">
        <f>Summary!$B$2</f>
        <v/>
      </c>
      <c r="AI117" s="48">
        <f t="shared" ref="AI117:AT117" si="121">IF(C117="",0,C117)</f>
        <v>0</v>
      </c>
      <c r="AJ117" s="48">
        <f t="shared" si="121"/>
        <v>0</v>
      </c>
      <c r="AK117" s="48">
        <f t="shared" si="121"/>
        <v>0</v>
      </c>
      <c r="AL117" s="48">
        <f t="shared" si="121"/>
        <v>0</v>
      </c>
      <c r="AM117" s="48">
        <f t="shared" si="121"/>
        <v>0</v>
      </c>
      <c r="AN117" s="48">
        <f t="shared" si="121"/>
        <v>0</v>
      </c>
      <c r="AO117" s="48">
        <f t="shared" si="121"/>
        <v>0</v>
      </c>
      <c r="AP117" s="48">
        <f t="shared" si="121"/>
        <v>0</v>
      </c>
      <c r="AQ117" s="48">
        <f t="shared" si="121"/>
        <v>0</v>
      </c>
      <c r="AR117" s="48">
        <f t="shared" si="121"/>
        <v>0</v>
      </c>
      <c r="AS117" s="48">
        <f t="shared" si="121"/>
        <v>0</v>
      </c>
      <c r="AT117" s="48">
        <f t="shared" si="121"/>
        <v>0</v>
      </c>
    </row>
    <row r="118" ht="21.75" customHeight="1">
      <c r="A118" s="99">
        <v>7068.0</v>
      </c>
      <c r="B118" s="130" t="s">
        <v>257</v>
      </c>
      <c r="C118" s="114">
        <v>0.0</v>
      </c>
      <c r="D118" s="114">
        <v>0.0</v>
      </c>
      <c r="E118" s="114">
        <v>0.0</v>
      </c>
      <c r="F118" s="114">
        <v>0.0</v>
      </c>
      <c r="G118" s="114">
        <v>0.0</v>
      </c>
      <c r="H118" s="114">
        <v>0.0</v>
      </c>
      <c r="I118" s="114">
        <v>0.0</v>
      </c>
      <c r="J118" s="114">
        <v>0.0</v>
      </c>
      <c r="K118" s="114">
        <v>0.0</v>
      </c>
      <c r="L118" s="114">
        <v>0.0</v>
      </c>
      <c r="M118" s="114">
        <v>0.0</v>
      </c>
      <c r="N118" s="114">
        <v>0.0</v>
      </c>
      <c r="O118" s="95">
        <f t="shared" si="115"/>
        <v>0</v>
      </c>
      <c r="P118" s="2"/>
      <c r="Q118" s="2"/>
      <c r="R118" s="2"/>
      <c r="S118" s="2"/>
      <c r="T118" s="2"/>
      <c r="U118" s="2"/>
      <c r="V118" s="2"/>
      <c r="W118" s="2"/>
      <c r="X118" s="2"/>
      <c r="Y118" s="2"/>
      <c r="Z118" s="2"/>
      <c r="AA118" s="2" t="s">
        <v>52</v>
      </c>
      <c r="AB118" s="2" t="str">
        <f t="shared" si="116"/>
        <v>7068-000000</v>
      </c>
      <c r="AC118" s="2">
        <v>963.0</v>
      </c>
      <c r="AD118" s="2" t="str">
        <f t="shared" si="117"/>
        <v>083</v>
      </c>
      <c r="AE118" s="2"/>
      <c r="AF118" s="2"/>
      <c r="AG118" s="2">
        <v>110.0</v>
      </c>
      <c r="AH118" s="2" t="str">
        <f>Summary!$B$2</f>
        <v/>
      </c>
      <c r="AI118" s="48">
        <f t="shared" ref="AI118:AT118" si="122">IF(C118="",0,C118)</f>
        <v>0</v>
      </c>
      <c r="AJ118" s="48">
        <f t="shared" si="122"/>
        <v>0</v>
      </c>
      <c r="AK118" s="48">
        <f t="shared" si="122"/>
        <v>0</v>
      </c>
      <c r="AL118" s="48">
        <f t="shared" si="122"/>
        <v>0</v>
      </c>
      <c r="AM118" s="48">
        <f t="shared" si="122"/>
        <v>0</v>
      </c>
      <c r="AN118" s="48">
        <f t="shared" si="122"/>
        <v>0</v>
      </c>
      <c r="AO118" s="48">
        <f t="shared" si="122"/>
        <v>0</v>
      </c>
      <c r="AP118" s="48">
        <f t="shared" si="122"/>
        <v>0</v>
      </c>
      <c r="AQ118" s="48">
        <f t="shared" si="122"/>
        <v>0</v>
      </c>
      <c r="AR118" s="48">
        <f t="shared" si="122"/>
        <v>0</v>
      </c>
      <c r="AS118" s="48">
        <f t="shared" si="122"/>
        <v>0</v>
      </c>
      <c r="AT118" s="48">
        <f t="shared" si="122"/>
        <v>0</v>
      </c>
    </row>
    <row r="119" ht="21.75" customHeight="1">
      <c r="A119" s="99">
        <v>7072.0</v>
      </c>
      <c r="B119" s="130" t="str">
        <f>IF(ISTEXT("Travel-"&amp;VLOOKUP(A119,'Chart of Accounts'!$B$5:$C$50,2,FALSE)),"Travel-"&amp;VLOOKUP(A119,'Chart of Accounts'!$B$5:$C$50,2,FALSE),"")</f>
        <v>Travel-Sales Tax Expense (incl. GST, VAT, etc.)</v>
      </c>
      <c r="C119" s="114">
        <v>0.0</v>
      </c>
      <c r="D119" s="114">
        <v>0.0</v>
      </c>
      <c r="E119" s="114">
        <v>0.0</v>
      </c>
      <c r="F119" s="114">
        <v>0.0</v>
      </c>
      <c r="G119" s="114">
        <v>0.0</v>
      </c>
      <c r="H119" s="114">
        <v>0.0</v>
      </c>
      <c r="I119" s="114">
        <v>0.0</v>
      </c>
      <c r="J119" s="114">
        <v>0.0</v>
      </c>
      <c r="K119" s="114">
        <v>0.0</v>
      </c>
      <c r="L119" s="114">
        <v>0.0</v>
      </c>
      <c r="M119" s="114">
        <v>0.0</v>
      </c>
      <c r="N119" s="114">
        <v>0.0</v>
      </c>
      <c r="O119" s="95">
        <f t="shared" si="115"/>
        <v>0</v>
      </c>
      <c r="P119" s="2"/>
      <c r="Q119" s="2"/>
      <c r="R119" s="2"/>
      <c r="S119" s="2"/>
      <c r="T119" s="2"/>
      <c r="U119" s="2"/>
      <c r="V119" s="2"/>
      <c r="W119" s="2"/>
      <c r="X119" s="2"/>
      <c r="Y119" s="2"/>
      <c r="Z119" s="2"/>
      <c r="AA119" s="2" t="s">
        <v>52</v>
      </c>
      <c r="AB119" s="2" t="str">
        <f t="shared" si="116"/>
        <v>7072-000000</v>
      </c>
      <c r="AC119" s="2">
        <v>963.0</v>
      </c>
      <c r="AD119" s="2" t="str">
        <f t="shared" si="117"/>
        <v>083</v>
      </c>
      <c r="AE119" s="2"/>
      <c r="AF119" s="2"/>
      <c r="AG119" s="2">
        <v>110.0</v>
      </c>
      <c r="AH119" s="2" t="str">
        <f>Summary!$B$2</f>
        <v/>
      </c>
      <c r="AI119" s="48">
        <f t="shared" ref="AI119:AT119" si="123">IF(C119="",0,C119)</f>
        <v>0</v>
      </c>
      <c r="AJ119" s="48">
        <f t="shared" si="123"/>
        <v>0</v>
      </c>
      <c r="AK119" s="48">
        <f t="shared" si="123"/>
        <v>0</v>
      </c>
      <c r="AL119" s="48">
        <f t="shared" si="123"/>
        <v>0</v>
      </c>
      <c r="AM119" s="48">
        <f t="shared" si="123"/>
        <v>0</v>
      </c>
      <c r="AN119" s="48">
        <f t="shared" si="123"/>
        <v>0</v>
      </c>
      <c r="AO119" s="48">
        <f t="shared" si="123"/>
        <v>0</v>
      </c>
      <c r="AP119" s="48">
        <f t="shared" si="123"/>
        <v>0</v>
      </c>
      <c r="AQ119" s="48">
        <f t="shared" si="123"/>
        <v>0</v>
      </c>
      <c r="AR119" s="48">
        <f t="shared" si="123"/>
        <v>0</v>
      </c>
      <c r="AS119" s="48">
        <f t="shared" si="123"/>
        <v>0</v>
      </c>
      <c r="AT119" s="48">
        <f t="shared" si="123"/>
        <v>0</v>
      </c>
    </row>
    <row r="120" ht="15.75" customHeight="1">
      <c r="A120" s="99"/>
      <c r="B120" s="130"/>
      <c r="C120" s="140">
        <f t="shared" ref="C120:O120" si="124">SUM(C113:C119)</f>
        <v>0</v>
      </c>
      <c r="D120" s="140">
        <f t="shared" si="124"/>
        <v>0</v>
      </c>
      <c r="E120" s="140">
        <f t="shared" si="124"/>
        <v>0</v>
      </c>
      <c r="F120" s="140">
        <f t="shared" si="124"/>
        <v>0</v>
      </c>
      <c r="G120" s="140">
        <f t="shared" si="124"/>
        <v>0</v>
      </c>
      <c r="H120" s="140">
        <f t="shared" si="124"/>
        <v>0</v>
      </c>
      <c r="I120" s="140">
        <f t="shared" si="124"/>
        <v>0</v>
      </c>
      <c r="J120" s="140">
        <f t="shared" si="124"/>
        <v>0</v>
      </c>
      <c r="K120" s="140">
        <f t="shared" si="124"/>
        <v>0</v>
      </c>
      <c r="L120" s="140">
        <f t="shared" si="124"/>
        <v>0</v>
      </c>
      <c r="M120" s="140">
        <f t="shared" si="124"/>
        <v>0</v>
      </c>
      <c r="N120" s="140">
        <f t="shared" si="124"/>
        <v>0</v>
      </c>
      <c r="O120" s="140">
        <f t="shared" si="124"/>
        <v>0</v>
      </c>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ht="15.75" customHeight="1">
      <c r="A123" s="99"/>
      <c r="B123" s="94" t="s">
        <v>354</v>
      </c>
      <c r="C123" s="154">
        <f t="shared" ref="C123:O123" si="125">SUM(C18,C29,C40,C50,C60,C70,C80,C90,C100,C110,C120)</f>
        <v>435</v>
      </c>
      <c r="D123" s="154">
        <f t="shared" si="125"/>
        <v>8626</v>
      </c>
      <c r="E123" s="154">
        <f t="shared" si="125"/>
        <v>455</v>
      </c>
      <c r="F123" s="154">
        <f t="shared" si="125"/>
        <v>485</v>
      </c>
      <c r="G123" s="154">
        <f t="shared" si="125"/>
        <v>485</v>
      </c>
      <c r="H123" s="154">
        <f t="shared" si="125"/>
        <v>505</v>
      </c>
      <c r="I123" s="154">
        <f t="shared" si="125"/>
        <v>2960</v>
      </c>
      <c r="J123" s="154">
        <f t="shared" si="125"/>
        <v>485</v>
      </c>
      <c r="K123" s="154">
        <f t="shared" si="125"/>
        <v>505</v>
      </c>
      <c r="L123" s="154">
        <f t="shared" si="125"/>
        <v>485</v>
      </c>
      <c r="M123" s="154">
        <f t="shared" si="125"/>
        <v>3485</v>
      </c>
      <c r="N123" s="154">
        <f t="shared" si="125"/>
        <v>505</v>
      </c>
      <c r="O123" s="154">
        <f t="shared" si="125"/>
        <v>19416</v>
      </c>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row>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decimal" operator="greaterThanOrEqual" allowBlank="1" showErrorMessage="1" sqref="C10:N17 C21:N28 C32:N39 C43:N49 C53:N59 C63:N69 C73:N79 C83:N89 C93:N99 C103:N109 C113:N119">
      <formula1>0.0</formula1>
    </dataValidation>
  </dataValidations>
  <printOptions/>
  <pageMargins bottom="1.0" footer="0.0" header="0.0" left="0.75" right="0.75" top="1.0"/>
  <pageSetup orientation="landscape"/>
  <rowBreaks count="2" manualBreakCount="2">
    <brk id="51" man="1"/>
    <brk id="91" man="1"/>
  </row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43"/>
    <col customWidth="1" min="16" max="17" width="9.14"/>
    <col customWidth="1" hidden="1" min="18"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Travel!G3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2"/>
      <c r="Q7" s="2"/>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127" t="s">
        <v>246</v>
      </c>
      <c r="B8" s="98"/>
      <c r="C8" s="94"/>
      <c r="D8" s="95"/>
      <c r="E8" s="95"/>
      <c r="F8" s="95"/>
      <c r="G8" s="95"/>
      <c r="H8" s="95"/>
      <c r="I8" s="95"/>
      <c r="J8" s="95"/>
      <c r="K8" s="95"/>
      <c r="L8" s="95"/>
      <c r="M8" s="95"/>
      <c r="N8" s="95"/>
      <c r="O8" s="95"/>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99">
        <v>7086.0</v>
      </c>
      <c r="B9" s="99" t="str">
        <f>IF(ISTEXT(VLOOKUP(A9,'Chart of Accounts'!$B$5:$C$50,2,FALSE)),VLOOKUP(A9,'Chart of Accounts'!$B$5:$C$50,2,FALSE),"")</f>
        <v>Miscellaneous Expenses</v>
      </c>
      <c r="C9" s="114"/>
      <c r="D9" s="114"/>
      <c r="E9" s="114"/>
      <c r="F9" s="114"/>
      <c r="G9" s="114"/>
      <c r="H9" s="114"/>
      <c r="I9" s="114"/>
      <c r="J9" s="114"/>
      <c r="K9" s="114"/>
      <c r="L9" s="114"/>
      <c r="M9" s="114"/>
      <c r="N9" s="114"/>
      <c r="O9" s="95">
        <f t="shared" ref="O9:O23" si="2">SUM(C9:N9)</f>
        <v>0</v>
      </c>
      <c r="P9" s="2"/>
      <c r="Q9" s="2"/>
      <c r="R9" s="2"/>
      <c r="S9" s="2"/>
      <c r="T9" s="106" t="s">
        <v>123</v>
      </c>
      <c r="U9" s="2"/>
      <c r="V9" s="2"/>
      <c r="W9" s="2"/>
      <c r="X9" s="2"/>
      <c r="Y9" s="2"/>
      <c r="Z9" s="2"/>
      <c r="AA9" s="2" t="s">
        <v>52</v>
      </c>
      <c r="AB9" s="2" t="str">
        <f t="shared" ref="AB9:AB24" si="3">IF(A9="","",A9&amp;"-000000")</f>
        <v>7086-000000</v>
      </c>
      <c r="AC9" s="2">
        <v>995.0</v>
      </c>
      <c r="AD9" s="2" t="str">
        <f t="shared" ref="AD9:AD24" si="4">IF(LEN($O$1)=3,$O$1,IF(LEN($O$1)=2,0&amp;$O$1,IF(LEN($O$1)=1,0&amp;0&amp;$O$1,"ERROR")))</f>
        <v>083</v>
      </c>
      <c r="AE9" s="2"/>
      <c r="AF9" s="2"/>
      <c r="AG9" s="2">
        <v>110.0</v>
      </c>
      <c r="AH9" s="2" t="str">
        <f>Summary!$B$2</f>
        <v/>
      </c>
      <c r="AI9" s="2">
        <f t="shared" ref="AI9:AT9" si="1">IF(C9="",0,C9)</f>
        <v>0</v>
      </c>
      <c r="AJ9" s="2">
        <f t="shared" si="1"/>
        <v>0</v>
      </c>
      <c r="AK9" s="2">
        <f t="shared" si="1"/>
        <v>0</v>
      </c>
      <c r="AL9" s="2">
        <f t="shared" si="1"/>
        <v>0</v>
      </c>
      <c r="AM9" s="2">
        <f t="shared" si="1"/>
        <v>0</v>
      </c>
      <c r="AN9" s="2">
        <f t="shared" si="1"/>
        <v>0</v>
      </c>
      <c r="AO9" s="2">
        <f t="shared" si="1"/>
        <v>0</v>
      </c>
      <c r="AP9" s="2">
        <f t="shared" si="1"/>
        <v>0</v>
      </c>
      <c r="AQ9" s="2">
        <f t="shared" si="1"/>
        <v>0</v>
      </c>
      <c r="AR9" s="2">
        <f t="shared" si="1"/>
        <v>0</v>
      </c>
      <c r="AS9" s="2">
        <f t="shared" si="1"/>
        <v>0</v>
      </c>
      <c r="AT9" s="2">
        <f t="shared" si="1"/>
        <v>0</v>
      </c>
    </row>
    <row r="10">
      <c r="A10" s="7">
        <v>7092.0</v>
      </c>
      <c r="B10" s="99" t="str">
        <f>IF(ISTEXT("Other-"&amp;VLOOKUP(A10,'Chart of Accounts'!$B$5:$C$51,2,FALSE)),"Other-"&amp;VLOOKUP(A10,'Chart of Accounts'!$B$5:$C$51,2,FALSE),"")</f>
        <v>Other-TI Allocation</v>
      </c>
      <c r="C10" s="114">
        <v>330.32</v>
      </c>
      <c r="D10" s="114">
        <v>330.32</v>
      </c>
      <c r="E10" s="114">
        <v>330.32</v>
      </c>
      <c r="F10" s="114">
        <v>330.32</v>
      </c>
      <c r="G10" s="114">
        <v>330.32</v>
      </c>
      <c r="H10" s="114">
        <v>330.32</v>
      </c>
      <c r="I10" s="114">
        <v>330.32</v>
      </c>
      <c r="J10" s="114">
        <v>330.32</v>
      </c>
      <c r="K10" s="114">
        <v>330.32</v>
      </c>
      <c r="L10" s="114">
        <v>330.32</v>
      </c>
      <c r="M10" s="114">
        <v>330.32</v>
      </c>
      <c r="N10" s="114">
        <v>330.32</v>
      </c>
      <c r="O10" s="95">
        <f t="shared" si="2"/>
        <v>3963.84</v>
      </c>
      <c r="P10" s="2"/>
      <c r="Q10" s="2"/>
      <c r="R10" s="2"/>
      <c r="S10" s="2"/>
      <c r="T10" s="2" t="s">
        <v>128</v>
      </c>
      <c r="U10" s="2">
        <v>7004.0</v>
      </c>
      <c r="V10" s="2"/>
      <c r="W10" s="2"/>
      <c r="X10" s="2"/>
      <c r="Y10" s="2"/>
      <c r="Z10" s="2"/>
      <c r="AA10" s="2" t="s">
        <v>52</v>
      </c>
      <c r="AB10" s="2" t="str">
        <f t="shared" si="3"/>
        <v>7092-000000</v>
      </c>
      <c r="AC10" s="2">
        <v>995.0</v>
      </c>
      <c r="AD10" s="2" t="str">
        <f t="shared" si="4"/>
        <v>083</v>
      </c>
      <c r="AE10" s="2"/>
      <c r="AF10" s="2"/>
      <c r="AG10" s="2">
        <v>110.0</v>
      </c>
      <c r="AH10" s="2" t="str">
        <f>Summary!$B$2</f>
        <v/>
      </c>
      <c r="AI10" s="48">
        <f t="shared" ref="AI10:AT10" si="5">IF(C10="",0,C10)</f>
        <v>330.32</v>
      </c>
      <c r="AJ10" s="48">
        <f t="shared" si="5"/>
        <v>330.32</v>
      </c>
      <c r="AK10" s="48">
        <f t="shared" si="5"/>
        <v>330.32</v>
      </c>
      <c r="AL10" s="48">
        <f t="shared" si="5"/>
        <v>330.32</v>
      </c>
      <c r="AM10" s="48">
        <f t="shared" si="5"/>
        <v>330.32</v>
      </c>
      <c r="AN10" s="48">
        <f t="shared" si="5"/>
        <v>330.32</v>
      </c>
      <c r="AO10" s="48">
        <f t="shared" si="5"/>
        <v>330.32</v>
      </c>
      <c r="AP10" s="48">
        <f t="shared" si="5"/>
        <v>330.32</v>
      </c>
      <c r="AQ10" s="48">
        <f t="shared" si="5"/>
        <v>330.32</v>
      </c>
      <c r="AR10" s="48">
        <f t="shared" si="5"/>
        <v>330.32</v>
      </c>
      <c r="AS10" s="48">
        <f t="shared" si="5"/>
        <v>330.32</v>
      </c>
      <c r="AT10" s="48">
        <f t="shared" si="5"/>
        <v>330.32</v>
      </c>
    </row>
    <row r="11">
      <c r="A11" s="7">
        <v>7022.0</v>
      </c>
      <c r="B11" s="99" t="str">
        <f>IF(ISTEXT("Other-"&amp;VLOOKUP(A11,'Chart of Accounts'!$B$5:$C$50,2,FALSE)),"Other-"&amp;VLOOKUP(A11,'Chart of Accounts'!$B$5:$C$50,2,FALSE),"")</f>
        <v>Other-Audio Visual Expense</v>
      </c>
      <c r="C11" s="114"/>
      <c r="D11" s="114"/>
      <c r="E11" s="114">
        <v>700.0</v>
      </c>
      <c r="F11" s="114">
        <f>100+250</f>
        <v>350</v>
      </c>
      <c r="G11" s="114"/>
      <c r="H11" s="114"/>
      <c r="I11" s="114"/>
      <c r="J11" s="114"/>
      <c r="K11" s="114"/>
      <c r="L11" s="114"/>
      <c r="M11" s="114"/>
      <c r="N11" s="114"/>
      <c r="O11" s="95">
        <f t="shared" si="2"/>
        <v>1050</v>
      </c>
      <c r="P11" s="2"/>
      <c r="Q11" s="2"/>
      <c r="R11" s="2"/>
      <c r="S11" s="2"/>
      <c r="T11" s="2" t="s">
        <v>133</v>
      </c>
      <c r="U11" s="2">
        <v>7006.0</v>
      </c>
      <c r="V11" s="2"/>
      <c r="W11" s="2"/>
      <c r="X11" s="2"/>
      <c r="Y11" s="2"/>
      <c r="Z11" s="2"/>
      <c r="AA11" s="2" t="s">
        <v>52</v>
      </c>
      <c r="AB11" s="2" t="str">
        <f t="shared" si="3"/>
        <v>7022-000000</v>
      </c>
      <c r="AC11" s="2">
        <v>995.0</v>
      </c>
      <c r="AD11" s="2" t="str">
        <f t="shared" si="4"/>
        <v>083</v>
      </c>
      <c r="AE11" s="2"/>
      <c r="AF11" s="2"/>
      <c r="AG11" s="2">
        <v>110.0</v>
      </c>
      <c r="AH11" s="2" t="str">
        <f>Summary!$B$2</f>
        <v/>
      </c>
      <c r="AI11" s="2">
        <f t="shared" ref="AI11:AT11" si="6">IF(C11="",0,C11)</f>
        <v>0</v>
      </c>
      <c r="AJ11" s="2">
        <f t="shared" si="6"/>
        <v>0</v>
      </c>
      <c r="AK11" s="48">
        <f t="shared" si="6"/>
        <v>700</v>
      </c>
      <c r="AL11" s="48">
        <f t="shared" si="6"/>
        <v>350</v>
      </c>
      <c r="AM11" s="2">
        <f t="shared" si="6"/>
        <v>0</v>
      </c>
      <c r="AN11" s="2">
        <f t="shared" si="6"/>
        <v>0</v>
      </c>
      <c r="AO11" s="2">
        <f t="shared" si="6"/>
        <v>0</v>
      </c>
      <c r="AP11" s="2">
        <f t="shared" si="6"/>
        <v>0</v>
      </c>
      <c r="AQ11" s="2">
        <f t="shared" si="6"/>
        <v>0</v>
      </c>
      <c r="AR11" s="2">
        <f t="shared" si="6"/>
        <v>0</v>
      </c>
      <c r="AS11" s="2">
        <f t="shared" si="6"/>
        <v>0</v>
      </c>
      <c r="AT11" s="2">
        <f t="shared" si="6"/>
        <v>0</v>
      </c>
    </row>
    <row r="12">
      <c r="A12" s="7"/>
      <c r="B12" s="99" t="str">
        <f>IF(ISTEXT("Other-"&amp;VLOOKUP(A12,'Chart of Accounts'!$B$5:$C$50,2,FALSE)),"Other-"&amp;VLOOKUP(A12,'Chart of Accounts'!$B$5:$C$50,2,FALSE),"")</f>
        <v/>
      </c>
      <c r="C12" s="114">
        <v>2000.0</v>
      </c>
      <c r="D12" s="114"/>
      <c r="E12" s="114"/>
      <c r="F12" s="114"/>
      <c r="G12" s="114"/>
      <c r="H12" s="114"/>
      <c r="I12" s="114"/>
      <c r="J12" s="114"/>
      <c r="K12" s="114"/>
      <c r="L12" s="114"/>
      <c r="M12" s="114"/>
      <c r="N12" s="114"/>
      <c r="O12" s="95">
        <f t="shared" si="2"/>
        <v>2000</v>
      </c>
      <c r="P12" s="2"/>
      <c r="Q12" s="2"/>
      <c r="R12" s="2"/>
      <c r="S12" s="2"/>
      <c r="T12" s="2" t="s">
        <v>138</v>
      </c>
      <c r="U12" s="2">
        <v>7008.0</v>
      </c>
      <c r="V12" s="2"/>
      <c r="W12" s="2"/>
      <c r="X12" s="2"/>
      <c r="Y12" s="2"/>
      <c r="Z12" s="2"/>
      <c r="AA12" s="2" t="s">
        <v>52</v>
      </c>
      <c r="AB12" s="2" t="str">
        <f t="shared" si="3"/>
        <v/>
      </c>
      <c r="AC12" s="2">
        <v>995.0</v>
      </c>
      <c r="AD12" s="2" t="str">
        <f t="shared" si="4"/>
        <v>083</v>
      </c>
      <c r="AE12" s="2"/>
      <c r="AF12" s="2"/>
      <c r="AG12" s="2">
        <v>110.0</v>
      </c>
      <c r="AH12" s="2" t="str">
        <f>Summary!$B$2</f>
        <v/>
      </c>
      <c r="AI12" s="48">
        <f t="shared" ref="AI12:AT12" si="7">IF(C12="",0,C12)</f>
        <v>2000</v>
      </c>
      <c r="AJ12" s="2">
        <f t="shared" si="7"/>
        <v>0</v>
      </c>
      <c r="AK12" s="2">
        <f t="shared" si="7"/>
        <v>0</v>
      </c>
      <c r="AL12" s="2">
        <f t="shared" si="7"/>
        <v>0</v>
      </c>
      <c r="AM12" s="2">
        <f t="shared" si="7"/>
        <v>0</v>
      </c>
      <c r="AN12" s="2">
        <f t="shared" si="7"/>
        <v>0</v>
      </c>
      <c r="AO12" s="2">
        <f t="shared" si="7"/>
        <v>0</v>
      </c>
      <c r="AP12" s="2">
        <f t="shared" si="7"/>
        <v>0</v>
      </c>
      <c r="AQ12" s="2">
        <f t="shared" si="7"/>
        <v>0</v>
      </c>
      <c r="AR12" s="2">
        <f t="shared" si="7"/>
        <v>0</v>
      </c>
      <c r="AS12" s="2">
        <f t="shared" si="7"/>
        <v>0</v>
      </c>
      <c r="AT12" s="2">
        <f t="shared" si="7"/>
        <v>0</v>
      </c>
    </row>
    <row r="13">
      <c r="A13" s="7"/>
      <c r="B13" s="99" t="str">
        <f>IF(ISTEXT("Other-"&amp;VLOOKUP(A13,'Chart of Accounts'!$B$5:$C$50,2,FALSE)),"Other-"&amp;VLOOKUP(A13,'Chart of Accounts'!$B$5:$C$50,2,FALSE),"")</f>
        <v/>
      </c>
      <c r="C13" s="114"/>
      <c r="D13" s="114"/>
      <c r="E13" s="114"/>
      <c r="F13" s="114"/>
      <c r="G13" s="114"/>
      <c r="H13" s="114"/>
      <c r="I13" s="114"/>
      <c r="J13" s="114"/>
      <c r="K13" s="114"/>
      <c r="L13" s="114"/>
      <c r="M13" s="114"/>
      <c r="N13" s="114"/>
      <c r="O13" s="95">
        <f t="shared" si="2"/>
        <v>0</v>
      </c>
      <c r="P13" s="2"/>
      <c r="Q13" s="2"/>
      <c r="R13" s="2"/>
      <c r="S13" s="2"/>
      <c r="T13" s="2" t="s">
        <v>146</v>
      </c>
      <c r="U13" s="2">
        <v>7010.0</v>
      </c>
      <c r="V13" s="2"/>
      <c r="W13" s="2"/>
      <c r="X13" s="2"/>
      <c r="Y13" s="2"/>
      <c r="Z13" s="2"/>
      <c r="AA13" s="2" t="s">
        <v>52</v>
      </c>
      <c r="AB13" s="2" t="str">
        <f t="shared" si="3"/>
        <v/>
      </c>
      <c r="AC13" s="2">
        <v>995.0</v>
      </c>
      <c r="AD13" s="2" t="str">
        <f t="shared" si="4"/>
        <v>083</v>
      </c>
      <c r="AE13" s="2"/>
      <c r="AF13" s="2"/>
      <c r="AG13" s="2">
        <v>110.0</v>
      </c>
      <c r="AH13" s="2" t="str">
        <f>Summary!$B$2</f>
        <v/>
      </c>
      <c r="AI13" s="2">
        <f t="shared" ref="AI13:AT13" si="8">IF(C13="",0,C13)</f>
        <v>0</v>
      </c>
      <c r="AJ13" s="2">
        <f t="shared" si="8"/>
        <v>0</v>
      </c>
      <c r="AK13" s="2">
        <f t="shared" si="8"/>
        <v>0</v>
      </c>
      <c r="AL13" s="2">
        <f t="shared" si="8"/>
        <v>0</v>
      </c>
      <c r="AM13" s="2">
        <f t="shared" si="8"/>
        <v>0</v>
      </c>
      <c r="AN13" s="2">
        <f t="shared" si="8"/>
        <v>0</v>
      </c>
      <c r="AO13" s="2">
        <f t="shared" si="8"/>
        <v>0</v>
      </c>
      <c r="AP13" s="2">
        <f t="shared" si="8"/>
        <v>0</v>
      </c>
      <c r="AQ13" s="2">
        <f t="shared" si="8"/>
        <v>0</v>
      </c>
      <c r="AR13" s="2">
        <f t="shared" si="8"/>
        <v>0</v>
      </c>
      <c r="AS13" s="2">
        <f t="shared" si="8"/>
        <v>0</v>
      </c>
      <c r="AT13" s="2">
        <f t="shared" si="8"/>
        <v>0</v>
      </c>
    </row>
    <row r="14">
      <c r="A14" s="7"/>
      <c r="B14" s="99" t="str">
        <f>IF(ISTEXT("Other-"&amp;VLOOKUP(A14,'Chart of Accounts'!$B$5:$C$50,2,FALSE)),"Other-"&amp;VLOOKUP(A14,'Chart of Accounts'!$B$5:$C$50,2,FALSE),"")</f>
        <v/>
      </c>
      <c r="C14" s="114"/>
      <c r="D14" s="114"/>
      <c r="E14" s="114"/>
      <c r="F14" s="114"/>
      <c r="G14" s="114"/>
      <c r="H14" s="114"/>
      <c r="I14" s="114"/>
      <c r="J14" s="114"/>
      <c r="K14" s="114"/>
      <c r="L14" s="114"/>
      <c r="M14" s="114"/>
      <c r="N14" s="114"/>
      <c r="O14" s="95">
        <f t="shared" si="2"/>
        <v>0</v>
      </c>
      <c r="P14" s="2"/>
      <c r="Q14" s="2"/>
      <c r="R14" s="2"/>
      <c r="S14" s="2"/>
      <c r="T14" s="2" t="s">
        <v>151</v>
      </c>
      <c r="U14" s="2">
        <v>7012.0</v>
      </c>
      <c r="V14" s="2"/>
      <c r="W14" s="2"/>
      <c r="X14" s="2"/>
      <c r="Y14" s="2"/>
      <c r="Z14" s="2"/>
      <c r="AA14" s="2" t="s">
        <v>52</v>
      </c>
      <c r="AB14" s="2" t="str">
        <f t="shared" si="3"/>
        <v/>
      </c>
      <c r="AC14" s="2">
        <v>995.0</v>
      </c>
      <c r="AD14" s="2" t="str">
        <f t="shared" si="4"/>
        <v>083</v>
      </c>
      <c r="AE14" s="2"/>
      <c r="AF14" s="2"/>
      <c r="AG14" s="2">
        <v>110.0</v>
      </c>
      <c r="AH14" s="2" t="str">
        <f>Summary!$B$2</f>
        <v/>
      </c>
      <c r="AI14" s="2">
        <f t="shared" ref="AI14:AT14" si="9">IF(C14="",0,C14)</f>
        <v>0</v>
      </c>
      <c r="AJ14" s="2">
        <f t="shared" si="9"/>
        <v>0</v>
      </c>
      <c r="AK14" s="2">
        <f t="shared" si="9"/>
        <v>0</v>
      </c>
      <c r="AL14" s="2">
        <f t="shared" si="9"/>
        <v>0</v>
      </c>
      <c r="AM14" s="2">
        <f t="shared" si="9"/>
        <v>0</v>
      </c>
      <c r="AN14" s="2">
        <f t="shared" si="9"/>
        <v>0</v>
      </c>
      <c r="AO14" s="2">
        <f t="shared" si="9"/>
        <v>0</v>
      </c>
      <c r="AP14" s="2">
        <f t="shared" si="9"/>
        <v>0</v>
      </c>
      <c r="AQ14" s="2">
        <f t="shared" si="9"/>
        <v>0</v>
      </c>
      <c r="AR14" s="2">
        <f t="shared" si="9"/>
        <v>0</v>
      </c>
      <c r="AS14" s="2">
        <f t="shared" si="9"/>
        <v>0</v>
      </c>
      <c r="AT14" s="2">
        <f t="shared" si="9"/>
        <v>0</v>
      </c>
    </row>
    <row r="15">
      <c r="A15" s="7"/>
      <c r="B15" s="99" t="str">
        <f>IF(ISTEXT("Other-"&amp;VLOOKUP(A15,'Chart of Accounts'!$B$5:$C$50,2,FALSE)),"Other-"&amp;VLOOKUP(A15,'Chart of Accounts'!$B$5:$C$50,2,FALSE),"")</f>
        <v/>
      </c>
      <c r="C15" s="114"/>
      <c r="D15" s="114"/>
      <c r="E15" s="114"/>
      <c r="F15" s="114"/>
      <c r="G15" s="114"/>
      <c r="H15" s="114"/>
      <c r="I15" s="114"/>
      <c r="J15" s="114"/>
      <c r="K15" s="114"/>
      <c r="L15" s="114"/>
      <c r="M15" s="114"/>
      <c r="N15" s="114"/>
      <c r="O15" s="95">
        <f t="shared" si="2"/>
        <v>0</v>
      </c>
      <c r="P15" s="2"/>
      <c r="Q15" s="2"/>
      <c r="R15" s="2"/>
      <c r="S15" s="2"/>
      <c r="T15" s="2" t="s">
        <v>155</v>
      </c>
      <c r="U15" s="2">
        <v>7014.0</v>
      </c>
      <c r="V15" s="2"/>
      <c r="W15" s="2"/>
      <c r="X15" s="2"/>
      <c r="Y15" s="2"/>
      <c r="Z15" s="2"/>
      <c r="AA15" s="2" t="s">
        <v>52</v>
      </c>
      <c r="AB15" s="2" t="str">
        <f t="shared" si="3"/>
        <v/>
      </c>
      <c r="AC15" s="2">
        <v>995.0</v>
      </c>
      <c r="AD15" s="2" t="str">
        <f t="shared" si="4"/>
        <v>083</v>
      </c>
      <c r="AE15" s="2"/>
      <c r="AF15" s="2"/>
      <c r="AG15" s="2">
        <v>110.0</v>
      </c>
      <c r="AH15" s="2" t="str">
        <f>Summary!$B$2</f>
        <v/>
      </c>
      <c r="AI15" s="2">
        <f t="shared" ref="AI15:AT15" si="10">IF(C15="",0,C15)</f>
        <v>0</v>
      </c>
      <c r="AJ15" s="2">
        <f t="shared" si="10"/>
        <v>0</v>
      </c>
      <c r="AK15" s="2">
        <f t="shared" si="10"/>
        <v>0</v>
      </c>
      <c r="AL15" s="2">
        <f t="shared" si="10"/>
        <v>0</v>
      </c>
      <c r="AM15" s="2">
        <f t="shared" si="10"/>
        <v>0</v>
      </c>
      <c r="AN15" s="2">
        <f t="shared" si="10"/>
        <v>0</v>
      </c>
      <c r="AO15" s="2">
        <f t="shared" si="10"/>
        <v>0</v>
      </c>
      <c r="AP15" s="2">
        <f t="shared" si="10"/>
        <v>0</v>
      </c>
      <c r="AQ15" s="2">
        <f t="shared" si="10"/>
        <v>0</v>
      </c>
      <c r="AR15" s="2">
        <f t="shared" si="10"/>
        <v>0</v>
      </c>
      <c r="AS15" s="2">
        <f t="shared" si="10"/>
        <v>0</v>
      </c>
      <c r="AT15" s="2">
        <f t="shared" si="10"/>
        <v>0</v>
      </c>
    </row>
    <row r="16">
      <c r="A16" s="7"/>
      <c r="B16" s="99" t="str">
        <f>IF(ISTEXT("Other-"&amp;VLOOKUP(A16,'Chart of Accounts'!$B$5:$C$50,2,FALSE)),"Other-"&amp;VLOOKUP(A16,'Chart of Accounts'!$B$5:$C$50,2,FALSE),"")</f>
        <v/>
      </c>
      <c r="C16" s="114"/>
      <c r="D16" s="114"/>
      <c r="E16" s="114"/>
      <c r="F16" s="114"/>
      <c r="G16" s="114"/>
      <c r="H16" s="114"/>
      <c r="I16" s="114"/>
      <c r="J16" s="114"/>
      <c r="K16" s="114"/>
      <c r="L16" s="114"/>
      <c r="M16" s="114"/>
      <c r="N16" s="114"/>
      <c r="O16" s="95">
        <f t="shared" si="2"/>
        <v>0</v>
      </c>
      <c r="P16" s="2"/>
      <c r="Q16" s="2"/>
      <c r="R16" s="2"/>
      <c r="S16" s="2"/>
      <c r="T16" s="2" t="s">
        <v>159</v>
      </c>
      <c r="U16" s="2">
        <v>7016.0</v>
      </c>
      <c r="V16" s="2"/>
      <c r="W16" s="2"/>
      <c r="X16" s="2"/>
      <c r="Y16" s="2"/>
      <c r="Z16" s="2"/>
      <c r="AA16" s="2" t="s">
        <v>52</v>
      </c>
      <c r="AB16" s="2" t="str">
        <f t="shared" si="3"/>
        <v/>
      </c>
      <c r="AC16" s="2">
        <v>995.0</v>
      </c>
      <c r="AD16" s="2" t="str">
        <f t="shared" si="4"/>
        <v>083</v>
      </c>
      <c r="AE16" s="2"/>
      <c r="AF16" s="2"/>
      <c r="AG16" s="2">
        <v>110.0</v>
      </c>
      <c r="AH16" s="2" t="str">
        <f>Summary!$B$2</f>
        <v/>
      </c>
      <c r="AI16" s="2">
        <f t="shared" ref="AI16:AT16" si="11">IF(C16="",0,C16)</f>
        <v>0</v>
      </c>
      <c r="AJ16" s="2">
        <f t="shared" si="11"/>
        <v>0</v>
      </c>
      <c r="AK16" s="2">
        <f t="shared" si="11"/>
        <v>0</v>
      </c>
      <c r="AL16" s="2">
        <f t="shared" si="11"/>
        <v>0</v>
      </c>
      <c r="AM16" s="2">
        <f t="shared" si="11"/>
        <v>0</v>
      </c>
      <c r="AN16" s="2">
        <f t="shared" si="11"/>
        <v>0</v>
      </c>
      <c r="AO16" s="2">
        <f t="shared" si="11"/>
        <v>0</v>
      </c>
      <c r="AP16" s="2">
        <f t="shared" si="11"/>
        <v>0</v>
      </c>
      <c r="AQ16" s="2">
        <f t="shared" si="11"/>
        <v>0</v>
      </c>
      <c r="AR16" s="2">
        <f t="shared" si="11"/>
        <v>0</v>
      </c>
      <c r="AS16" s="2">
        <f t="shared" si="11"/>
        <v>0</v>
      </c>
      <c r="AT16" s="2">
        <f t="shared" si="11"/>
        <v>0</v>
      </c>
    </row>
    <row r="17">
      <c r="A17" s="7"/>
      <c r="B17" s="99" t="str">
        <f>IF(ISTEXT("Other-"&amp;VLOOKUP(A17,'Chart of Accounts'!$B$5:$C$50,2,FALSE)),"Other-"&amp;VLOOKUP(A17,'Chart of Accounts'!$B$5:$C$50,2,FALSE),"")</f>
        <v/>
      </c>
      <c r="C17" s="114"/>
      <c r="D17" s="114"/>
      <c r="E17" s="114"/>
      <c r="F17" s="114"/>
      <c r="G17" s="114"/>
      <c r="H17" s="114"/>
      <c r="I17" s="114"/>
      <c r="J17" s="114"/>
      <c r="K17" s="114"/>
      <c r="L17" s="114"/>
      <c r="M17" s="114"/>
      <c r="N17" s="114"/>
      <c r="O17" s="95">
        <f t="shared" si="2"/>
        <v>0</v>
      </c>
      <c r="P17" s="2"/>
      <c r="Q17" s="2"/>
      <c r="R17" s="2"/>
      <c r="S17" s="2"/>
      <c r="T17" s="2" t="s">
        <v>163</v>
      </c>
      <c r="U17" s="2">
        <v>7018.0</v>
      </c>
      <c r="V17" s="2"/>
      <c r="W17" s="2"/>
      <c r="X17" s="2"/>
      <c r="Y17" s="2"/>
      <c r="Z17" s="2"/>
      <c r="AA17" s="2" t="s">
        <v>52</v>
      </c>
      <c r="AB17" s="2" t="str">
        <f t="shared" si="3"/>
        <v/>
      </c>
      <c r="AC17" s="2">
        <v>995.0</v>
      </c>
      <c r="AD17" s="2" t="str">
        <f t="shared" si="4"/>
        <v>083</v>
      </c>
      <c r="AE17" s="2"/>
      <c r="AF17" s="2"/>
      <c r="AG17" s="2">
        <v>110.0</v>
      </c>
      <c r="AH17" s="2" t="str">
        <f>Summary!$B$2</f>
        <v/>
      </c>
      <c r="AI17" s="2">
        <f t="shared" ref="AI17:AT17" si="12">IF(C17="",0,C17)</f>
        <v>0</v>
      </c>
      <c r="AJ17" s="2">
        <f t="shared" si="12"/>
        <v>0</v>
      </c>
      <c r="AK17" s="2">
        <f t="shared" si="12"/>
        <v>0</v>
      </c>
      <c r="AL17" s="2">
        <f t="shared" si="12"/>
        <v>0</v>
      </c>
      <c r="AM17" s="2">
        <f t="shared" si="12"/>
        <v>0</v>
      </c>
      <c r="AN17" s="2">
        <f t="shared" si="12"/>
        <v>0</v>
      </c>
      <c r="AO17" s="2">
        <f t="shared" si="12"/>
        <v>0</v>
      </c>
      <c r="AP17" s="2">
        <f t="shared" si="12"/>
        <v>0</v>
      </c>
      <c r="AQ17" s="2">
        <f t="shared" si="12"/>
        <v>0</v>
      </c>
      <c r="AR17" s="2">
        <f t="shared" si="12"/>
        <v>0</v>
      </c>
      <c r="AS17" s="2">
        <f t="shared" si="12"/>
        <v>0</v>
      </c>
      <c r="AT17" s="2">
        <f t="shared" si="12"/>
        <v>0</v>
      </c>
    </row>
    <row r="18">
      <c r="A18" s="7"/>
      <c r="B18" s="99" t="str">
        <f>IF(ISTEXT("Other-"&amp;VLOOKUP(A18,'Chart of Accounts'!$B$5:$C$50,2,FALSE)),"Other-"&amp;VLOOKUP(A18,'Chart of Accounts'!$B$5:$C$50,2,FALSE),"")</f>
        <v/>
      </c>
      <c r="C18" s="114"/>
      <c r="D18" s="114"/>
      <c r="E18" s="114"/>
      <c r="F18" s="114"/>
      <c r="G18" s="114"/>
      <c r="H18" s="114"/>
      <c r="I18" s="114"/>
      <c r="J18" s="114"/>
      <c r="K18" s="114"/>
      <c r="L18" s="114"/>
      <c r="M18" s="114"/>
      <c r="N18" s="114"/>
      <c r="O18" s="95">
        <f t="shared" si="2"/>
        <v>0</v>
      </c>
      <c r="P18" s="2"/>
      <c r="Q18" s="2"/>
      <c r="R18" s="2"/>
      <c r="S18" s="2"/>
      <c r="T18" s="2" t="s">
        <v>165</v>
      </c>
      <c r="U18" s="2">
        <v>7020.0</v>
      </c>
      <c r="V18" s="2"/>
      <c r="W18" s="2"/>
      <c r="X18" s="2"/>
      <c r="Y18" s="2"/>
      <c r="Z18" s="2"/>
      <c r="AA18" s="2" t="s">
        <v>52</v>
      </c>
      <c r="AB18" s="2" t="str">
        <f t="shared" si="3"/>
        <v/>
      </c>
      <c r="AC18" s="2">
        <v>995.0</v>
      </c>
      <c r="AD18" s="2" t="str">
        <f t="shared" si="4"/>
        <v>083</v>
      </c>
      <c r="AE18" s="2"/>
      <c r="AF18" s="2"/>
      <c r="AG18" s="2">
        <v>110.0</v>
      </c>
      <c r="AH18" s="2" t="str">
        <f>Summary!$B$2</f>
        <v/>
      </c>
      <c r="AI18" s="2">
        <f t="shared" ref="AI18:AT18" si="13">IF(C18="",0,C18)</f>
        <v>0</v>
      </c>
      <c r="AJ18" s="2">
        <f t="shared" si="13"/>
        <v>0</v>
      </c>
      <c r="AK18" s="2">
        <f t="shared" si="13"/>
        <v>0</v>
      </c>
      <c r="AL18" s="2">
        <f t="shared" si="13"/>
        <v>0</v>
      </c>
      <c r="AM18" s="2">
        <f t="shared" si="13"/>
        <v>0</v>
      </c>
      <c r="AN18" s="2">
        <f t="shared" si="13"/>
        <v>0</v>
      </c>
      <c r="AO18" s="2">
        <f t="shared" si="13"/>
        <v>0</v>
      </c>
      <c r="AP18" s="2">
        <f t="shared" si="13"/>
        <v>0</v>
      </c>
      <c r="AQ18" s="2">
        <f t="shared" si="13"/>
        <v>0</v>
      </c>
      <c r="AR18" s="2">
        <f t="shared" si="13"/>
        <v>0</v>
      </c>
      <c r="AS18" s="2">
        <f t="shared" si="13"/>
        <v>0</v>
      </c>
      <c r="AT18" s="2">
        <f t="shared" si="13"/>
        <v>0</v>
      </c>
    </row>
    <row r="19">
      <c r="A19" s="7"/>
      <c r="B19" s="99" t="str">
        <f>IF(ISTEXT("Other-"&amp;VLOOKUP(A19,'Chart of Accounts'!$B$5:$C$50,2,FALSE)),"Other-"&amp;VLOOKUP(A19,'Chart of Accounts'!$B$5:$C$50,2,FALSE),"")</f>
        <v/>
      </c>
      <c r="C19" s="114"/>
      <c r="D19" s="114"/>
      <c r="E19" s="114"/>
      <c r="F19" s="114"/>
      <c r="G19" s="114"/>
      <c r="H19" s="114"/>
      <c r="I19" s="114"/>
      <c r="J19" s="114"/>
      <c r="K19" s="114"/>
      <c r="L19" s="114"/>
      <c r="M19" s="114"/>
      <c r="N19" s="114"/>
      <c r="O19" s="95">
        <f t="shared" si="2"/>
        <v>0</v>
      </c>
      <c r="P19" s="2"/>
      <c r="Q19" s="2"/>
      <c r="R19" s="2"/>
      <c r="S19" s="2"/>
      <c r="T19" s="2" t="s">
        <v>168</v>
      </c>
      <c r="U19" s="2">
        <v>7022.0</v>
      </c>
      <c r="V19" s="2"/>
      <c r="W19" s="2"/>
      <c r="X19" s="2"/>
      <c r="Y19" s="2"/>
      <c r="Z19" s="2"/>
      <c r="AA19" s="2" t="s">
        <v>52</v>
      </c>
      <c r="AB19" s="2" t="str">
        <f t="shared" si="3"/>
        <v/>
      </c>
      <c r="AC19" s="2">
        <v>995.0</v>
      </c>
      <c r="AD19" s="2" t="str">
        <f t="shared" si="4"/>
        <v>083</v>
      </c>
      <c r="AE19" s="2"/>
      <c r="AF19" s="2"/>
      <c r="AG19" s="2">
        <v>110.0</v>
      </c>
      <c r="AH19" s="2" t="str">
        <f>Summary!$B$2</f>
        <v/>
      </c>
      <c r="AI19" s="2">
        <f t="shared" ref="AI19:AT19" si="14">IF(C19="",0,C19)</f>
        <v>0</v>
      </c>
      <c r="AJ19" s="2">
        <f t="shared" si="14"/>
        <v>0</v>
      </c>
      <c r="AK19" s="2">
        <f t="shared" si="14"/>
        <v>0</v>
      </c>
      <c r="AL19" s="2">
        <f t="shared" si="14"/>
        <v>0</v>
      </c>
      <c r="AM19" s="2">
        <f t="shared" si="14"/>
        <v>0</v>
      </c>
      <c r="AN19" s="2">
        <f t="shared" si="14"/>
        <v>0</v>
      </c>
      <c r="AO19" s="2">
        <f t="shared" si="14"/>
        <v>0</v>
      </c>
      <c r="AP19" s="2">
        <f t="shared" si="14"/>
        <v>0</v>
      </c>
      <c r="AQ19" s="2">
        <f t="shared" si="14"/>
        <v>0</v>
      </c>
      <c r="AR19" s="2">
        <f t="shared" si="14"/>
        <v>0</v>
      </c>
      <c r="AS19" s="2">
        <f t="shared" si="14"/>
        <v>0</v>
      </c>
      <c r="AT19" s="2">
        <f t="shared" si="14"/>
        <v>0</v>
      </c>
    </row>
    <row r="20">
      <c r="A20" s="7"/>
      <c r="B20" s="99" t="str">
        <f>IF(ISTEXT("Other-"&amp;VLOOKUP(A20,'Chart of Accounts'!$B$5:$C$50,2,FALSE)),"Other-"&amp;VLOOKUP(A20,'Chart of Accounts'!$B$5:$C$50,2,FALSE),"")</f>
        <v/>
      </c>
      <c r="C20" s="114"/>
      <c r="D20" s="114"/>
      <c r="E20" s="114"/>
      <c r="F20" s="114"/>
      <c r="G20" s="114"/>
      <c r="H20" s="114"/>
      <c r="I20" s="114"/>
      <c r="J20" s="114"/>
      <c r="K20" s="114"/>
      <c r="L20" s="114"/>
      <c r="M20" s="114"/>
      <c r="N20" s="114"/>
      <c r="O20" s="95">
        <f t="shared" si="2"/>
        <v>0</v>
      </c>
      <c r="P20" s="2"/>
      <c r="Q20" s="2"/>
      <c r="R20" s="2"/>
      <c r="S20" s="2"/>
      <c r="T20" s="2" t="s">
        <v>171</v>
      </c>
      <c r="U20" s="2">
        <v>7024.0</v>
      </c>
      <c r="V20" s="2"/>
      <c r="W20" s="2"/>
      <c r="X20" s="2"/>
      <c r="Y20" s="2"/>
      <c r="Z20" s="2"/>
      <c r="AA20" s="2" t="s">
        <v>52</v>
      </c>
      <c r="AB20" s="2" t="str">
        <f t="shared" si="3"/>
        <v/>
      </c>
      <c r="AC20" s="2">
        <v>995.0</v>
      </c>
      <c r="AD20" s="2" t="str">
        <f t="shared" si="4"/>
        <v>083</v>
      </c>
      <c r="AE20" s="2"/>
      <c r="AF20" s="2"/>
      <c r="AG20" s="2">
        <v>110.0</v>
      </c>
      <c r="AH20" s="2" t="str">
        <f>Summary!$B$2</f>
        <v/>
      </c>
      <c r="AI20" s="2">
        <f t="shared" ref="AI20:AT20" si="15">IF(C20="",0,C20)</f>
        <v>0</v>
      </c>
      <c r="AJ20" s="2">
        <f t="shared" si="15"/>
        <v>0</v>
      </c>
      <c r="AK20" s="2">
        <f t="shared" si="15"/>
        <v>0</v>
      </c>
      <c r="AL20" s="2">
        <f t="shared" si="15"/>
        <v>0</v>
      </c>
      <c r="AM20" s="2">
        <f t="shared" si="15"/>
        <v>0</v>
      </c>
      <c r="AN20" s="2">
        <f t="shared" si="15"/>
        <v>0</v>
      </c>
      <c r="AO20" s="2">
        <f t="shared" si="15"/>
        <v>0</v>
      </c>
      <c r="AP20" s="2">
        <f t="shared" si="15"/>
        <v>0</v>
      </c>
      <c r="AQ20" s="2">
        <f t="shared" si="15"/>
        <v>0</v>
      </c>
      <c r="AR20" s="2">
        <f t="shared" si="15"/>
        <v>0</v>
      </c>
      <c r="AS20" s="2">
        <f t="shared" si="15"/>
        <v>0</v>
      </c>
      <c r="AT20" s="2">
        <f t="shared" si="15"/>
        <v>0</v>
      </c>
    </row>
    <row r="21" ht="15.75" customHeight="1">
      <c r="A21" s="7"/>
      <c r="B21" s="99" t="str">
        <f>IF(ISTEXT("Other-"&amp;VLOOKUP(A21,'Chart of Accounts'!$B$5:$C$50,2,FALSE)),"Other-"&amp;VLOOKUP(A21,'Chart of Accounts'!$B$5:$C$50,2,FALSE),"")</f>
        <v/>
      </c>
      <c r="C21" s="114"/>
      <c r="D21" s="114"/>
      <c r="E21" s="114"/>
      <c r="F21" s="114"/>
      <c r="G21" s="114"/>
      <c r="H21" s="114"/>
      <c r="I21" s="114"/>
      <c r="J21" s="114"/>
      <c r="K21" s="114"/>
      <c r="L21" s="114"/>
      <c r="M21" s="114"/>
      <c r="N21" s="114"/>
      <c r="O21" s="95">
        <f t="shared" si="2"/>
        <v>0</v>
      </c>
      <c r="P21" s="2"/>
      <c r="Q21" s="2"/>
      <c r="R21" s="2"/>
      <c r="S21" s="2"/>
      <c r="T21" s="2" t="s">
        <v>173</v>
      </c>
      <c r="U21" s="2">
        <v>7026.0</v>
      </c>
      <c r="V21" s="2"/>
      <c r="W21" s="2"/>
      <c r="X21" s="2"/>
      <c r="Y21" s="2"/>
      <c r="Z21" s="2"/>
      <c r="AA21" s="2" t="s">
        <v>52</v>
      </c>
      <c r="AB21" s="2" t="str">
        <f t="shared" si="3"/>
        <v/>
      </c>
      <c r="AC21" s="2">
        <v>995.0</v>
      </c>
      <c r="AD21" s="2" t="str">
        <f t="shared" si="4"/>
        <v>083</v>
      </c>
      <c r="AE21" s="2"/>
      <c r="AF21" s="2"/>
      <c r="AG21" s="2">
        <v>110.0</v>
      </c>
      <c r="AH21" s="2" t="str">
        <f>Summary!$B$2</f>
        <v/>
      </c>
      <c r="AI21" s="2">
        <f t="shared" ref="AI21:AT21" si="16">IF(C21="",0,C21)</f>
        <v>0</v>
      </c>
      <c r="AJ21" s="2">
        <f t="shared" si="16"/>
        <v>0</v>
      </c>
      <c r="AK21" s="2">
        <f t="shared" si="16"/>
        <v>0</v>
      </c>
      <c r="AL21" s="2">
        <f t="shared" si="16"/>
        <v>0</v>
      </c>
      <c r="AM21" s="2">
        <f t="shared" si="16"/>
        <v>0</v>
      </c>
      <c r="AN21" s="2">
        <f t="shared" si="16"/>
        <v>0</v>
      </c>
      <c r="AO21" s="2">
        <f t="shared" si="16"/>
        <v>0</v>
      </c>
      <c r="AP21" s="2">
        <f t="shared" si="16"/>
        <v>0</v>
      </c>
      <c r="AQ21" s="2">
        <f t="shared" si="16"/>
        <v>0</v>
      </c>
      <c r="AR21" s="2">
        <f t="shared" si="16"/>
        <v>0</v>
      </c>
      <c r="AS21" s="2">
        <f t="shared" si="16"/>
        <v>0</v>
      </c>
      <c r="AT21" s="2">
        <f t="shared" si="16"/>
        <v>0</v>
      </c>
    </row>
    <row r="22" ht="15.75" customHeight="1">
      <c r="A22" s="7"/>
      <c r="B22" s="99" t="str">
        <f>IF(ISTEXT("Other-"&amp;VLOOKUP(A22,'Chart of Accounts'!$B$5:$C$50,2,FALSE)),"Other-"&amp;VLOOKUP(A22,'Chart of Accounts'!$B$5:$C$50,2,FALSE),"")</f>
        <v/>
      </c>
      <c r="C22" s="114"/>
      <c r="D22" s="114"/>
      <c r="E22" s="114"/>
      <c r="F22" s="114"/>
      <c r="G22" s="114"/>
      <c r="H22" s="114"/>
      <c r="I22" s="114"/>
      <c r="J22" s="114"/>
      <c r="K22" s="114"/>
      <c r="L22" s="114"/>
      <c r="M22" s="114"/>
      <c r="N22" s="114"/>
      <c r="O22" s="95">
        <f t="shared" si="2"/>
        <v>0</v>
      </c>
      <c r="P22" s="2"/>
      <c r="Q22" s="2"/>
      <c r="R22" s="2"/>
      <c r="S22" s="2"/>
      <c r="T22" s="2" t="s">
        <v>175</v>
      </c>
      <c r="U22" s="2">
        <v>7028.0</v>
      </c>
      <c r="V22" s="2"/>
      <c r="W22" s="2"/>
      <c r="X22" s="2"/>
      <c r="Y22" s="2"/>
      <c r="Z22" s="2"/>
      <c r="AA22" s="2" t="s">
        <v>52</v>
      </c>
      <c r="AB22" s="2" t="str">
        <f t="shared" si="3"/>
        <v/>
      </c>
      <c r="AC22" s="2">
        <v>995.0</v>
      </c>
      <c r="AD22" s="2" t="str">
        <f t="shared" si="4"/>
        <v>083</v>
      </c>
      <c r="AE22" s="2"/>
      <c r="AF22" s="2"/>
      <c r="AG22" s="2">
        <v>110.0</v>
      </c>
      <c r="AH22" s="2" t="str">
        <f>Summary!$B$2</f>
        <v/>
      </c>
      <c r="AI22" s="2">
        <f t="shared" ref="AI22:AT22" si="17">IF(C22="",0,C22)</f>
        <v>0</v>
      </c>
      <c r="AJ22" s="2">
        <f t="shared" si="17"/>
        <v>0</v>
      </c>
      <c r="AK22" s="2">
        <f t="shared" si="17"/>
        <v>0</v>
      </c>
      <c r="AL22" s="2">
        <f t="shared" si="17"/>
        <v>0</v>
      </c>
      <c r="AM22" s="2">
        <f t="shared" si="17"/>
        <v>0</v>
      </c>
      <c r="AN22" s="2">
        <f t="shared" si="17"/>
        <v>0</v>
      </c>
      <c r="AO22" s="2">
        <f t="shared" si="17"/>
        <v>0</v>
      </c>
      <c r="AP22" s="2">
        <f t="shared" si="17"/>
        <v>0</v>
      </c>
      <c r="AQ22" s="2">
        <f t="shared" si="17"/>
        <v>0</v>
      </c>
      <c r="AR22" s="2">
        <f t="shared" si="17"/>
        <v>0</v>
      </c>
      <c r="AS22" s="2">
        <f t="shared" si="17"/>
        <v>0</v>
      </c>
      <c r="AT22" s="2">
        <f t="shared" si="17"/>
        <v>0</v>
      </c>
    </row>
    <row r="23" ht="15.75" customHeight="1">
      <c r="A23" s="7"/>
      <c r="B23" s="99" t="str">
        <f>IF(ISTEXT("Other-"&amp;VLOOKUP(A23,'Chart of Accounts'!$B$5:$C$50,2,FALSE)),"Other-"&amp;VLOOKUP(A23,'Chart of Accounts'!$B$5:$C$50,2,FALSE),"")</f>
        <v/>
      </c>
      <c r="C23" s="114"/>
      <c r="D23" s="114"/>
      <c r="E23" s="114"/>
      <c r="F23" s="114"/>
      <c r="G23" s="114"/>
      <c r="H23" s="114"/>
      <c r="I23" s="114"/>
      <c r="J23" s="114"/>
      <c r="K23" s="114"/>
      <c r="L23" s="114"/>
      <c r="M23" s="114"/>
      <c r="N23" s="114"/>
      <c r="O23" s="95">
        <f t="shared" si="2"/>
        <v>0</v>
      </c>
      <c r="P23" s="2"/>
      <c r="Q23" s="2"/>
      <c r="R23" s="2"/>
      <c r="S23" s="2"/>
      <c r="T23" s="2" t="s">
        <v>177</v>
      </c>
      <c r="U23" s="2">
        <v>7030.0</v>
      </c>
      <c r="V23" s="2"/>
      <c r="W23" s="2"/>
      <c r="X23" s="2"/>
      <c r="Y23" s="2"/>
      <c r="Z23" s="2"/>
      <c r="AA23" s="2" t="s">
        <v>52</v>
      </c>
      <c r="AB23" s="2" t="str">
        <f t="shared" si="3"/>
        <v/>
      </c>
      <c r="AC23" s="2">
        <v>995.0</v>
      </c>
      <c r="AD23" s="2" t="str">
        <f t="shared" si="4"/>
        <v>083</v>
      </c>
      <c r="AE23" s="2"/>
      <c r="AF23" s="2"/>
      <c r="AG23" s="2">
        <v>110.0</v>
      </c>
      <c r="AH23" s="2" t="str">
        <f>Summary!$B$2</f>
        <v/>
      </c>
      <c r="AI23" s="2">
        <f t="shared" ref="AI23:AT23" si="18">IF(C23="",0,C23)</f>
        <v>0</v>
      </c>
      <c r="AJ23" s="2">
        <f t="shared" si="18"/>
        <v>0</v>
      </c>
      <c r="AK23" s="2">
        <f t="shared" si="18"/>
        <v>0</v>
      </c>
      <c r="AL23" s="2">
        <f t="shared" si="18"/>
        <v>0</v>
      </c>
      <c r="AM23" s="2">
        <f t="shared" si="18"/>
        <v>0</v>
      </c>
      <c r="AN23" s="2">
        <f t="shared" si="18"/>
        <v>0</v>
      </c>
      <c r="AO23" s="2">
        <f t="shared" si="18"/>
        <v>0</v>
      </c>
      <c r="AP23" s="2">
        <f t="shared" si="18"/>
        <v>0</v>
      </c>
      <c r="AQ23" s="2">
        <f t="shared" si="18"/>
        <v>0</v>
      </c>
      <c r="AR23" s="2">
        <f t="shared" si="18"/>
        <v>0</v>
      </c>
      <c r="AS23" s="2">
        <f t="shared" si="18"/>
        <v>0</v>
      </c>
      <c r="AT23" s="2">
        <f t="shared" si="18"/>
        <v>0</v>
      </c>
    </row>
    <row r="24" ht="15.75" customHeight="1">
      <c r="A24" s="7"/>
      <c r="B24" s="99"/>
      <c r="C24" s="114"/>
      <c r="D24" s="114"/>
      <c r="E24" s="114"/>
      <c r="F24" s="114"/>
      <c r="G24" s="114"/>
      <c r="H24" s="114"/>
      <c r="I24" s="114"/>
      <c r="J24" s="114"/>
      <c r="K24" s="114"/>
      <c r="L24" s="114"/>
      <c r="M24" s="114"/>
      <c r="N24" s="114"/>
      <c r="O24" s="95"/>
      <c r="P24" s="2"/>
      <c r="Q24" s="2"/>
      <c r="R24" s="2"/>
      <c r="S24" s="2"/>
      <c r="T24" s="2" t="s">
        <v>179</v>
      </c>
      <c r="U24" s="2">
        <v>7032.0</v>
      </c>
      <c r="V24" s="2"/>
      <c r="W24" s="2"/>
      <c r="X24" s="2"/>
      <c r="Y24" s="2"/>
      <c r="Z24" s="2"/>
      <c r="AA24" s="2" t="s">
        <v>52</v>
      </c>
      <c r="AB24" s="2" t="str">
        <f t="shared" si="3"/>
        <v/>
      </c>
      <c r="AC24" s="2">
        <v>995.0</v>
      </c>
      <c r="AD24" s="2" t="str">
        <f t="shared" si="4"/>
        <v>083</v>
      </c>
      <c r="AE24" s="2"/>
      <c r="AF24" s="2"/>
      <c r="AG24" s="2">
        <v>110.0</v>
      </c>
      <c r="AH24" s="2" t="str">
        <f>Summary!$B$2</f>
        <v/>
      </c>
      <c r="AI24" s="2">
        <f t="shared" ref="AI24:AT24" si="19">IF(C24="",0,C24)</f>
        <v>0</v>
      </c>
      <c r="AJ24" s="2">
        <f t="shared" si="19"/>
        <v>0</v>
      </c>
      <c r="AK24" s="2">
        <f t="shared" si="19"/>
        <v>0</v>
      </c>
      <c r="AL24" s="2">
        <f t="shared" si="19"/>
        <v>0</v>
      </c>
      <c r="AM24" s="2">
        <f t="shared" si="19"/>
        <v>0</v>
      </c>
      <c r="AN24" s="2">
        <f t="shared" si="19"/>
        <v>0</v>
      </c>
      <c r="AO24" s="2">
        <f t="shared" si="19"/>
        <v>0</v>
      </c>
      <c r="AP24" s="2">
        <f t="shared" si="19"/>
        <v>0</v>
      </c>
      <c r="AQ24" s="2">
        <f t="shared" si="19"/>
        <v>0</v>
      </c>
      <c r="AR24" s="2">
        <f t="shared" si="19"/>
        <v>0</v>
      </c>
      <c r="AS24" s="2">
        <f t="shared" si="19"/>
        <v>0</v>
      </c>
      <c r="AT24" s="2">
        <f t="shared" si="19"/>
        <v>0</v>
      </c>
    </row>
    <row r="25" ht="15.75" customHeight="1">
      <c r="A25" s="99"/>
      <c r="B25" s="94" t="s">
        <v>341</v>
      </c>
      <c r="C25" s="141">
        <f t="shared" ref="C25:O25" si="20">SUM(C9:C24)</f>
        <v>2330.32</v>
      </c>
      <c r="D25" s="141">
        <f t="shared" si="20"/>
        <v>330.32</v>
      </c>
      <c r="E25" s="141">
        <f t="shared" si="20"/>
        <v>1030.32</v>
      </c>
      <c r="F25" s="141">
        <f t="shared" si="20"/>
        <v>680.32</v>
      </c>
      <c r="G25" s="141">
        <f t="shared" si="20"/>
        <v>330.32</v>
      </c>
      <c r="H25" s="141">
        <f t="shared" si="20"/>
        <v>330.32</v>
      </c>
      <c r="I25" s="141">
        <f t="shared" si="20"/>
        <v>330.32</v>
      </c>
      <c r="J25" s="141">
        <f t="shared" si="20"/>
        <v>330.32</v>
      </c>
      <c r="K25" s="141">
        <f t="shared" si="20"/>
        <v>330.32</v>
      </c>
      <c r="L25" s="141">
        <f t="shared" si="20"/>
        <v>330.32</v>
      </c>
      <c r="M25" s="141">
        <f t="shared" si="20"/>
        <v>330.32</v>
      </c>
      <c r="N25" s="141">
        <f t="shared" si="20"/>
        <v>330.32</v>
      </c>
      <c r="O25" s="141">
        <f t="shared" si="20"/>
        <v>7013.84</v>
      </c>
      <c r="P25" s="2"/>
      <c r="Q25" s="2"/>
      <c r="R25" s="2"/>
      <c r="S25" s="2"/>
      <c r="T25" s="2" t="s">
        <v>181</v>
      </c>
      <c r="U25" s="2">
        <v>7034.0</v>
      </c>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ht="15.75" customHeight="1">
      <c r="A26" s="2"/>
      <c r="B26" s="2"/>
      <c r="C26" s="2"/>
      <c r="D26" s="2"/>
      <c r="E26" s="2"/>
      <c r="F26" s="2"/>
      <c r="G26" s="2"/>
      <c r="H26" s="2"/>
      <c r="I26" s="2"/>
      <c r="J26" s="2"/>
      <c r="K26" s="2"/>
      <c r="L26" s="2"/>
      <c r="M26" s="2"/>
      <c r="N26" s="2"/>
      <c r="O26" s="2"/>
      <c r="P26" s="2"/>
      <c r="Q26" s="2"/>
      <c r="R26" s="2"/>
      <c r="S26" s="2"/>
      <c r="T26" s="2" t="s">
        <v>183</v>
      </c>
      <c r="U26" s="2">
        <v>7036.0</v>
      </c>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ht="15.75" customHeight="1">
      <c r="A27" s="2"/>
      <c r="B27" s="2"/>
      <c r="C27" s="2"/>
      <c r="D27" s="2"/>
      <c r="E27" s="2"/>
      <c r="F27" s="2"/>
      <c r="G27" s="2"/>
      <c r="H27" s="2"/>
      <c r="I27" s="2"/>
      <c r="J27" s="2"/>
      <c r="K27" s="2"/>
      <c r="L27" s="2"/>
      <c r="M27" s="2"/>
      <c r="N27" s="2"/>
      <c r="O27" s="2"/>
      <c r="P27" s="2"/>
      <c r="Q27" s="2"/>
      <c r="R27" s="2"/>
      <c r="S27" s="2"/>
      <c r="T27" s="2" t="s">
        <v>184</v>
      </c>
      <c r="U27" s="2">
        <v>7038.0</v>
      </c>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ht="15.75" customHeight="1">
      <c r="A28" s="2"/>
      <c r="B28" s="2"/>
      <c r="C28" s="2"/>
      <c r="D28" s="2"/>
      <c r="E28" s="2"/>
      <c r="F28" s="2"/>
      <c r="G28" s="2"/>
      <c r="H28" s="2"/>
      <c r="I28" s="2"/>
      <c r="J28" s="2"/>
      <c r="K28" s="2"/>
      <c r="L28" s="2"/>
      <c r="M28" s="2"/>
      <c r="N28" s="2"/>
      <c r="O28" s="2"/>
      <c r="P28" s="2"/>
      <c r="Q28" s="2"/>
      <c r="R28" s="2"/>
      <c r="S28" s="2"/>
      <c r="T28" s="2" t="s">
        <v>185</v>
      </c>
      <c r="U28" s="2">
        <v>7040.0</v>
      </c>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ht="15.75" customHeight="1">
      <c r="A29" s="2"/>
      <c r="B29" s="2"/>
      <c r="C29" s="2"/>
      <c r="D29" s="2"/>
      <c r="E29" s="2"/>
      <c r="F29" s="2"/>
      <c r="G29" s="2"/>
      <c r="H29" s="2"/>
      <c r="I29" s="2"/>
      <c r="J29" s="2"/>
      <c r="K29" s="2"/>
      <c r="L29" s="2"/>
      <c r="M29" s="2"/>
      <c r="N29" s="2"/>
      <c r="O29" s="2"/>
      <c r="P29" s="2"/>
      <c r="Q29" s="2"/>
      <c r="R29" s="2"/>
      <c r="S29" s="2"/>
      <c r="T29" s="2" t="s">
        <v>186</v>
      </c>
      <c r="U29" s="2">
        <v>7042.0</v>
      </c>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ht="15.75" customHeight="1">
      <c r="A30" s="2"/>
      <c r="B30" s="2"/>
      <c r="C30" s="2"/>
      <c r="D30" s="2"/>
      <c r="E30" s="2"/>
      <c r="F30" s="2"/>
      <c r="G30" s="2"/>
      <c r="H30" s="2"/>
      <c r="I30" s="2"/>
      <c r="J30" s="2"/>
      <c r="K30" s="2"/>
      <c r="L30" s="2"/>
      <c r="M30" s="2"/>
      <c r="N30" s="2"/>
      <c r="O30" s="2"/>
      <c r="P30" s="2"/>
      <c r="Q30" s="2"/>
      <c r="R30" s="2"/>
      <c r="S30" s="2"/>
      <c r="T30" s="2" t="s">
        <v>187</v>
      </c>
      <c r="U30" s="2">
        <v>7044.0</v>
      </c>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ht="15.75" customHeight="1">
      <c r="A31" s="2"/>
      <c r="B31" s="2"/>
      <c r="C31" s="2"/>
      <c r="D31" s="2"/>
      <c r="E31" s="2"/>
      <c r="F31" s="2"/>
      <c r="G31" s="2"/>
      <c r="H31" s="2"/>
      <c r="I31" s="2"/>
      <c r="J31" s="2"/>
      <c r="K31" s="2"/>
      <c r="L31" s="2"/>
      <c r="M31" s="2"/>
      <c r="N31" s="2"/>
      <c r="O31" s="2"/>
      <c r="P31" s="2"/>
      <c r="Q31" s="2"/>
      <c r="R31" s="2"/>
      <c r="S31" s="2"/>
      <c r="T31" s="2" t="s">
        <v>188</v>
      </c>
      <c r="U31" s="2">
        <v>7046.0</v>
      </c>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ht="15.75" customHeight="1">
      <c r="A32" s="2"/>
      <c r="B32" s="2"/>
      <c r="C32" s="2"/>
      <c r="D32" s="2"/>
      <c r="E32" s="2"/>
      <c r="F32" s="2"/>
      <c r="G32" s="2"/>
      <c r="H32" s="2"/>
      <c r="I32" s="2"/>
      <c r="J32" s="2"/>
      <c r="K32" s="2"/>
      <c r="L32" s="2"/>
      <c r="M32" s="2"/>
      <c r="N32" s="2"/>
      <c r="O32" s="2"/>
      <c r="P32" s="2"/>
      <c r="Q32" s="2"/>
      <c r="R32" s="2"/>
      <c r="S32" s="2"/>
      <c r="T32" s="2" t="s">
        <v>189</v>
      </c>
      <c r="U32" s="2">
        <v>7048.0</v>
      </c>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ht="15.75" customHeight="1">
      <c r="A33" s="2"/>
      <c r="B33" s="2"/>
      <c r="C33" s="2"/>
      <c r="D33" s="2"/>
      <c r="E33" s="2"/>
      <c r="F33" s="2"/>
      <c r="G33" s="2"/>
      <c r="H33" s="2"/>
      <c r="I33" s="2"/>
      <c r="J33" s="2"/>
      <c r="K33" s="2"/>
      <c r="L33" s="2"/>
      <c r="M33" s="2"/>
      <c r="N33" s="2"/>
      <c r="O33" s="2"/>
      <c r="P33" s="2"/>
      <c r="Q33" s="2"/>
      <c r="R33" s="2"/>
      <c r="S33" s="2"/>
      <c r="T33" s="2" t="s">
        <v>191</v>
      </c>
      <c r="U33" s="2">
        <v>7050.0</v>
      </c>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ht="15.75" customHeight="1">
      <c r="A34" s="2"/>
      <c r="B34" s="2"/>
      <c r="C34" s="2"/>
      <c r="D34" s="2"/>
      <c r="E34" s="2"/>
      <c r="F34" s="2"/>
      <c r="G34" s="2"/>
      <c r="H34" s="2"/>
      <c r="I34" s="2"/>
      <c r="J34" s="2"/>
      <c r="K34" s="2"/>
      <c r="L34" s="2"/>
      <c r="M34" s="2"/>
      <c r="N34" s="2"/>
      <c r="O34" s="2"/>
      <c r="P34" s="2"/>
      <c r="Q34" s="2"/>
      <c r="R34" s="2"/>
      <c r="S34" s="2"/>
      <c r="T34" s="2" t="s">
        <v>194</v>
      </c>
      <c r="U34" s="2">
        <v>7052.0</v>
      </c>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ht="15.75" customHeight="1">
      <c r="A35" s="2"/>
      <c r="B35" s="2"/>
      <c r="C35" s="2"/>
      <c r="D35" s="2"/>
      <c r="E35" s="2"/>
      <c r="F35" s="2"/>
      <c r="G35" s="2"/>
      <c r="H35" s="2"/>
      <c r="I35" s="2"/>
      <c r="J35" s="2"/>
      <c r="K35" s="2"/>
      <c r="L35" s="2"/>
      <c r="M35" s="2"/>
      <c r="N35" s="2"/>
      <c r="O35" s="2"/>
      <c r="P35" s="2"/>
      <c r="Q35" s="2"/>
      <c r="R35" s="2"/>
      <c r="S35" s="2"/>
      <c r="T35" s="2" t="s">
        <v>196</v>
      </c>
      <c r="U35" s="2">
        <v>7070.0</v>
      </c>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ht="15.75" customHeight="1">
      <c r="A36" s="2"/>
      <c r="B36" s="2"/>
      <c r="C36" s="2"/>
      <c r="D36" s="2"/>
      <c r="E36" s="2"/>
      <c r="F36" s="2"/>
      <c r="G36" s="2"/>
      <c r="H36" s="2"/>
      <c r="I36" s="2"/>
      <c r="J36" s="2"/>
      <c r="K36" s="2"/>
      <c r="L36" s="2"/>
      <c r="M36" s="2"/>
      <c r="N36" s="2"/>
      <c r="O36" s="2"/>
      <c r="P36" s="2"/>
      <c r="Q36" s="2"/>
      <c r="R36" s="2"/>
      <c r="S36" s="2"/>
      <c r="T36" s="2" t="s">
        <v>198</v>
      </c>
      <c r="U36" s="2">
        <v>7072.0</v>
      </c>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ht="15.75" customHeight="1">
      <c r="A37" s="2"/>
      <c r="B37" s="2"/>
      <c r="C37" s="2"/>
      <c r="D37" s="2"/>
      <c r="E37" s="2"/>
      <c r="F37" s="2"/>
      <c r="G37" s="2"/>
      <c r="H37" s="2"/>
      <c r="I37" s="2"/>
      <c r="J37" s="2"/>
      <c r="K37" s="2"/>
      <c r="L37" s="2"/>
      <c r="M37" s="2"/>
      <c r="N37" s="2"/>
      <c r="O37" s="2"/>
      <c r="P37" s="2"/>
      <c r="Q37" s="2"/>
      <c r="R37" s="2"/>
      <c r="S37" s="2"/>
      <c r="T37" s="2" t="s">
        <v>201</v>
      </c>
      <c r="U37" s="2">
        <v>7078.0</v>
      </c>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ht="15.75" customHeight="1">
      <c r="A38" s="2"/>
      <c r="B38" s="2"/>
      <c r="C38" s="2"/>
      <c r="D38" s="2"/>
      <c r="E38" s="2"/>
      <c r="F38" s="2"/>
      <c r="G38" s="2"/>
      <c r="H38" s="2"/>
      <c r="I38" s="2"/>
      <c r="J38" s="2"/>
      <c r="K38" s="2"/>
      <c r="L38" s="2"/>
      <c r="M38" s="2"/>
      <c r="N38" s="2"/>
      <c r="O38" s="2"/>
      <c r="P38" s="2"/>
      <c r="Q38" s="2"/>
      <c r="R38" s="2"/>
      <c r="S38" s="2"/>
      <c r="T38" s="2" t="s">
        <v>203</v>
      </c>
      <c r="U38" s="2">
        <v>7080.0</v>
      </c>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ht="15.75" customHeight="1">
      <c r="A39" s="2"/>
      <c r="B39" s="2"/>
      <c r="C39" s="2"/>
      <c r="D39" s="2"/>
      <c r="E39" s="2"/>
      <c r="F39" s="2"/>
      <c r="G39" s="2"/>
      <c r="H39" s="2"/>
      <c r="I39" s="2"/>
      <c r="J39" s="2"/>
      <c r="K39" s="2"/>
      <c r="L39" s="2"/>
      <c r="M39" s="2"/>
      <c r="N39" s="2"/>
      <c r="O39" s="2"/>
      <c r="P39" s="2"/>
      <c r="Q39" s="2"/>
      <c r="R39" s="2"/>
      <c r="S39" s="2"/>
      <c r="T39" s="2" t="s">
        <v>204</v>
      </c>
      <c r="U39" s="2">
        <v>7082.0</v>
      </c>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ht="15.75" customHeight="1">
      <c r="A40" s="2"/>
      <c r="B40" s="2"/>
      <c r="C40" s="2"/>
      <c r="D40" s="2"/>
      <c r="E40" s="2"/>
      <c r="F40" s="2"/>
      <c r="G40" s="2"/>
      <c r="H40" s="2"/>
      <c r="I40" s="2"/>
      <c r="J40" s="2"/>
      <c r="K40" s="2"/>
      <c r="L40" s="2"/>
      <c r="M40" s="2"/>
      <c r="N40" s="2"/>
      <c r="O40" s="2"/>
      <c r="P40" s="2"/>
      <c r="Q40" s="2"/>
      <c r="R40" s="2"/>
      <c r="S40" s="2"/>
      <c r="T40" s="2" t="s">
        <v>205</v>
      </c>
      <c r="U40" s="2">
        <v>7084.0</v>
      </c>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ht="15.75" customHeight="1">
      <c r="A41" s="2"/>
      <c r="B41" s="2"/>
      <c r="C41" s="2"/>
      <c r="D41" s="2"/>
      <c r="E41" s="2"/>
      <c r="F41" s="2"/>
      <c r="G41" s="2"/>
      <c r="H41" s="2"/>
      <c r="I41" s="2"/>
      <c r="J41" s="2"/>
      <c r="K41" s="2"/>
      <c r="L41" s="2"/>
      <c r="M41" s="2"/>
      <c r="N41" s="2"/>
      <c r="O41" s="2"/>
      <c r="P41" s="2"/>
      <c r="Q41" s="2"/>
      <c r="R41" s="2"/>
      <c r="S41" s="2"/>
      <c r="T41" s="2" t="s">
        <v>206</v>
      </c>
      <c r="U41" s="2">
        <v>7092.0</v>
      </c>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ht="15.75" customHeight="1">
      <c r="A42" s="2"/>
      <c r="B42" s="2"/>
      <c r="C42" s="2"/>
      <c r="D42" s="2"/>
      <c r="E42" s="2"/>
      <c r="F42" s="2"/>
      <c r="G42" s="2"/>
      <c r="H42" s="2"/>
      <c r="I42" s="2"/>
      <c r="J42" s="2"/>
      <c r="K42" s="2"/>
      <c r="L42" s="2"/>
      <c r="M42" s="2"/>
      <c r="N42" s="2"/>
      <c r="O42" s="2"/>
      <c r="P42" s="2"/>
      <c r="Q42" s="2"/>
      <c r="R42" s="2"/>
      <c r="S42" s="2"/>
      <c r="T42" s="2" t="s">
        <v>207</v>
      </c>
      <c r="U42" s="2">
        <v>7086.0</v>
      </c>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15.75" customHeight="1">
      <c r="A43" s="2"/>
      <c r="B43" s="2"/>
      <c r="C43" s="2"/>
      <c r="D43" s="2"/>
      <c r="E43" s="2"/>
      <c r="F43" s="2"/>
      <c r="G43" s="2"/>
      <c r="H43" s="2"/>
      <c r="I43" s="2"/>
      <c r="J43" s="2"/>
      <c r="K43" s="2"/>
      <c r="L43" s="2"/>
      <c r="M43" s="2"/>
      <c r="N43" s="2"/>
      <c r="O43" s="2"/>
      <c r="P43" s="2"/>
      <c r="Q43" s="2"/>
      <c r="R43" s="2"/>
      <c r="S43" s="2"/>
      <c r="T43" s="2" t="s">
        <v>209</v>
      </c>
      <c r="U43" s="2">
        <v>7088.0</v>
      </c>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ht="15.75" customHeight="1">
      <c r="A44" s="2"/>
      <c r="B44" s="2"/>
      <c r="C44" s="2"/>
      <c r="D44" s="2"/>
      <c r="E44" s="2"/>
      <c r="F44" s="2"/>
      <c r="G44" s="2"/>
      <c r="H44" s="2"/>
      <c r="I44" s="2"/>
      <c r="J44" s="2"/>
      <c r="K44" s="2"/>
      <c r="L44" s="2"/>
      <c r="M44" s="2"/>
      <c r="N44" s="2"/>
      <c r="O44" s="2"/>
      <c r="P44" s="2"/>
      <c r="Q44" s="2"/>
      <c r="R44" s="2"/>
      <c r="S44" s="2"/>
      <c r="T44" s="2" t="str">
        <f>'Chart of Accounts'!I39</f>
        <v/>
      </c>
      <c r="U44" s="2">
        <v>7090.0</v>
      </c>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ht="15.75" customHeight="1">
      <c r="A45" s="2"/>
      <c r="B45" s="2"/>
      <c r="C45" s="2"/>
      <c r="D45" s="2"/>
      <c r="E45" s="2"/>
      <c r="F45" s="2"/>
      <c r="G45" s="2"/>
      <c r="H45" s="2"/>
      <c r="I45" s="2"/>
      <c r="J45" s="2"/>
      <c r="K45" s="2"/>
      <c r="L45" s="2"/>
      <c r="M45" s="2"/>
      <c r="N45" s="2"/>
      <c r="O45" s="2"/>
      <c r="P45" s="2"/>
      <c r="Q45" s="2"/>
      <c r="R45" s="2"/>
      <c r="S45" s="2"/>
      <c r="T45" s="2" t="str">
        <f>'Chart of Accounts'!I40</f>
        <v/>
      </c>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ht="15.75" customHeight="1">
      <c r="A46" s="2"/>
      <c r="B46" s="2"/>
      <c r="C46" s="2"/>
      <c r="D46" s="2"/>
      <c r="E46" s="2"/>
      <c r="F46" s="2"/>
      <c r="G46" s="2"/>
      <c r="H46" s="2"/>
      <c r="I46" s="2"/>
      <c r="J46" s="2"/>
      <c r="K46" s="2"/>
      <c r="L46" s="2"/>
      <c r="M46" s="2"/>
      <c r="N46" s="2"/>
      <c r="O46" s="2"/>
      <c r="P46" s="2"/>
      <c r="Q46" s="2"/>
      <c r="R46" s="2"/>
      <c r="S46" s="2"/>
      <c r="T46" s="2" t="str">
        <f>'Chart of Accounts'!I41</f>
        <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ht="15.75" customHeight="1">
      <c r="A47" s="2"/>
      <c r="B47" s="2"/>
      <c r="C47" s="2"/>
      <c r="D47" s="2"/>
      <c r="E47" s="2"/>
      <c r="F47" s="2"/>
      <c r="G47" s="2"/>
      <c r="H47" s="2"/>
      <c r="I47" s="2"/>
      <c r="J47" s="2"/>
      <c r="K47" s="2"/>
      <c r="L47" s="2"/>
      <c r="M47" s="2"/>
      <c r="N47" s="2"/>
      <c r="O47" s="2"/>
      <c r="P47" s="2"/>
      <c r="Q47" s="2"/>
      <c r="R47" s="2"/>
      <c r="S47" s="2"/>
      <c r="T47" s="2" t="str">
        <f>'Chart of Accounts'!I42</f>
        <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ht="15.75" customHeight="1">
      <c r="A48" s="2"/>
      <c r="B48" s="2"/>
      <c r="C48" s="2"/>
      <c r="D48" s="2"/>
      <c r="E48" s="2"/>
      <c r="F48" s="2"/>
      <c r="G48" s="2"/>
      <c r="H48" s="2"/>
      <c r="I48" s="2"/>
      <c r="J48" s="2"/>
      <c r="K48" s="2"/>
      <c r="L48" s="2"/>
      <c r="M48" s="2"/>
      <c r="N48" s="2"/>
      <c r="O48" s="2"/>
      <c r="P48" s="2"/>
      <c r="Q48" s="2"/>
      <c r="R48" s="2"/>
      <c r="S48" s="2"/>
      <c r="T48" s="2" t="str">
        <f>'Chart of Accounts'!I43</f>
        <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2"/>
      <c r="B49" s="2"/>
      <c r="C49" s="2"/>
      <c r="D49" s="2"/>
      <c r="E49" s="2"/>
      <c r="F49" s="2"/>
      <c r="G49" s="2"/>
      <c r="H49" s="2"/>
      <c r="I49" s="2"/>
      <c r="J49" s="2"/>
      <c r="K49" s="2"/>
      <c r="L49" s="2"/>
      <c r="M49" s="2"/>
      <c r="N49" s="2"/>
      <c r="O49" s="2"/>
      <c r="P49" s="2"/>
      <c r="Q49" s="2"/>
      <c r="R49" s="2"/>
      <c r="S49" s="2"/>
      <c r="T49" s="2" t="str">
        <f>'Chart of Accounts'!I44</f>
        <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ht="15.75" customHeight="1">
      <c r="A50" s="2"/>
      <c r="B50" s="2"/>
      <c r="C50" s="2"/>
      <c r="D50" s="2"/>
      <c r="E50" s="2"/>
      <c r="F50" s="2"/>
      <c r="G50" s="2"/>
      <c r="H50" s="2"/>
      <c r="I50" s="2"/>
      <c r="J50" s="2"/>
      <c r="K50" s="2"/>
      <c r="L50" s="2"/>
      <c r="M50" s="2"/>
      <c r="N50" s="2"/>
      <c r="O50" s="2"/>
      <c r="P50" s="2"/>
      <c r="Q50" s="2"/>
      <c r="R50" s="2"/>
      <c r="S50" s="2"/>
      <c r="T50" s="2" t="str">
        <f>'Chart of Accounts'!I45</f>
        <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15.75" customHeight="1">
      <c r="A51" s="2"/>
      <c r="B51" s="2"/>
      <c r="C51" s="2"/>
      <c r="D51" s="2"/>
      <c r="E51" s="2"/>
      <c r="F51" s="2"/>
      <c r="G51" s="2"/>
      <c r="H51" s="2"/>
      <c r="I51" s="2"/>
      <c r="J51" s="2"/>
      <c r="K51" s="2"/>
      <c r="L51" s="2"/>
      <c r="M51" s="2"/>
      <c r="N51" s="2"/>
      <c r="O51" s="2"/>
      <c r="P51" s="2"/>
      <c r="Q51" s="2"/>
      <c r="R51" s="2"/>
      <c r="S51" s="2"/>
      <c r="T51" s="2" t="str">
        <f>'Chart of Accounts'!I46</f>
        <v/>
      </c>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15.75" customHeight="1">
      <c r="A52" s="2"/>
      <c r="B52" s="2"/>
      <c r="C52" s="2"/>
      <c r="D52" s="2"/>
      <c r="E52" s="2"/>
      <c r="F52" s="2"/>
      <c r="G52" s="2"/>
      <c r="H52" s="2"/>
      <c r="I52" s="2"/>
      <c r="J52" s="2"/>
      <c r="K52" s="2"/>
      <c r="L52" s="2"/>
      <c r="M52" s="2"/>
      <c r="N52" s="2"/>
      <c r="O52" s="2"/>
      <c r="P52" s="2"/>
      <c r="Q52" s="2"/>
      <c r="R52" s="2"/>
      <c r="S52" s="2"/>
      <c r="T52" s="2" t="str">
        <f>'Chart of Accounts'!I47</f>
        <v/>
      </c>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15.75" customHeight="1">
      <c r="A53" s="2"/>
      <c r="B53" s="2"/>
      <c r="C53" s="2"/>
      <c r="D53" s="2"/>
      <c r="E53" s="2"/>
      <c r="F53" s="2"/>
      <c r="G53" s="2"/>
      <c r="H53" s="2"/>
      <c r="I53" s="2"/>
      <c r="J53" s="2"/>
      <c r="K53" s="2"/>
      <c r="L53" s="2"/>
      <c r="M53" s="2"/>
      <c r="N53" s="2"/>
      <c r="O53" s="2"/>
      <c r="P53" s="2"/>
      <c r="Q53" s="2"/>
      <c r="R53" s="2"/>
      <c r="S53" s="2"/>
      <c r="T53" s="2" t="str">
        <f>'Chart of Accounts'!I48</f>
        <v/>
      </c>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15.75" customHeight="1">
      <c r="A54" s="2"/>
      <c r="B54" s="2"/>
      <c r="C54" s="2"/>
      <c r="D54" s="2"/>
      <c r="E54" s="2"/>
      <c r="F54" s="2"/>
      <c r="G54" s="2"/>
      <c r="H54" s="2"/>
      <c r="I54" s="2"/>
      <c r="J54" s="2"/>
      <c r="K54" s="2"/>
      <c r="L54" s="2"/>
      <c r="M54" s="2"/>
      <c r="N54" s="2"/>
      <c r="O54" s="2"/>
      <c r="P54" s="2"/>
      <c r="Q54" s="2"/>
      <c r="R54" s="2"/>
      <c r="S54" s="2"/>
      <c r="T54" s="2" t="str">
        <f>'Chart of Accounts'!I49</f>
        <v/>
      </c>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ht="15.75" customHeight="1">
      <c r="A55" s="2"/>
      <c r="B55" s="2"/>
      <c r="C55" s="2"/>
      <c r="D55" s="2"/>
      <c r="E55" s="2"/>
      <c r="F55" s="2"/>
      <c r="G55" s="2"/>
      <c r="H55" s="2"/>
      <c r="I55" s="2"/>
      <c r="J55" s="2"/>
      <c r="K55" s="2"/>
      <c r="L55" s="2"/>
      <c r="M55" s="2"/>
      <c r="N55" s="2"/>
      <c r="O55" s="2"/>
      <c r="P55" s="2"/>
      <c r="Q55" s="2"/>
      <c r="R55" s="2"/>
      <c r="S55" s="2"/>
      <c r="T55" s="2" t="str">
        <f>'Chart of Accounts'!I50</f>
        <v/>
      </c>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ht="15.75" customHeight="1">
      <c r="A56" s="2"/>
      <c r="B56" s="2"/>
      <c r="C56" s="2"/>
      <c r="D56" s="2"/>
      <c r="E56" s="2"/>
      <c r="F56" s="2"/>
      <c r="G56" s="2"/>
      <c r="H56" s="2"/>
      <c r="I56" s="2"/>
      <c r="J56" s="2"/>
      <c r="K56" s="2"/>
      <c r="L56" s="2"/>
      <c r="M56" s="2"/>
      <c r="N56" s="2"/>
      <c r="O56" s="2"/>
      <c r="P56" s="2"/>
      <c r="Q56" s="2"/>
      <c r="R56" s="2"/>
      <c r="S56" s="2"/>
      <c r="T56" s="2" t="str">
        <f>'Chart of Accounts'!I52</f>
        <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10:A24">
      <formula1>$U$10:$U$44</formula1>
    </dataValidation>
    <dataValidation type="decimal" operator="greaterThanOrEqual" allowBlank="1" showErrorMessage="1" sqref="C9:N24">
      <formula1>0.0</formula1>
    </dataValidation>
  </dataValidations>
  <printOptions/>
  <pageMargins bottom="1.0" footer="0.0" header="0.0" left="0.75" right="0.75" top="1.0"/>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hidden="1" min="1" max="1" width="11.71"/>
    <col customWidth="1" min="2" max="2" width="9.0"/>
    <col customWidth="1" min="3" max="3" width="52.57"/>
    <col customWidth="1" min="4" max="4" width="11.86"/>
    <col customWidth="1" min="5" max="6" width="9.14"/>
    <col customWidth="1" min="7" max="7" width="9.0"/>
    <col customWidth="1" min="8" max="14" width="9.14"/>
  </cols>
  <sheetData>
    <row r="1" ht="12.75" customHeight="1">
      <c r="A1" s="144"/>
      <c r="B1" s="144" t="s">
        <v>259</v>
      </c>
      <c r="C1" s="144"/>
      <c r="D1" s="144"/>
      <c r="E1" s="144"/>
      <c r="F1" s="144"/>
      <c r="G1" s="144"/>
      <c r="H1" s="144"/>
      <c r="I1" s="144"/>
      <c r="J1" s="144"/>
      <c r="K1" s="144"/>
      <c r="L1" s="144"/>
      <c r="M1" s="144"/>
      <c r="N1" s="144"/>
    </row>
    <row r="2" ht="12.75" customHeight="1">
      <c r="A2" s="144"/>
      <c r="B2" s="144"/>
      <c r="C2" s="144"/>
      <c r="D2" s="144"/>
      <c r="E2" s="144"/>
      <c r="F2" s="144"/>
      <c r="G2" s="144"/>
      <c r="H2" s="144"/>
      <c r="I2" s="144"/>
      <c r="J2" s="144"/>
      <c r="K2" s="144"/>
      <c r="L2" s="144"/>
      <c r="M2" s="144"/>
      <c r="N2" s="144"/>
    </row>
    <row r="3" ht="12.75" customHeight="1">
      <c r="A3" s="144"/>
      <c r="B3" s="144"/>
      <c r="C3" s="144"/>
      <c r="D3" s="144"/>
      <c r="E3" s="144"/>
      <c r="F3" s="144"/>
      <c r="G3" s="144"/>
      <c r="H3" s="144"/>
      <c r="I3" s="144"/>
      <c r="J3" s="144"/>
      <c r="K3" s="144"/>
      <c r="L3" s="144"/>
      <c r="M3" s="144"/>
      <c r="N3" s="144"/>
    </row>
    <row r="4" ht="12.75" customHeight="1">
      <c r="A4" s="144"/>
      <c r="B4" s="145" t="s">
        <v>260</v>
      </c>
      <c r="C4" s="145" t="s">
        <v>23</v>
      </c>
      <c r="D4" s="144"/>
      <c r="E4" s="144"/>
      <c r="F4" s="144"/>
      <c r="G4" s="146" t="s">
        <v>261</v>
      </c>
      <c r="H4" s="147"/>
      <c r="I4" s="146" t="s">
        <v>262</v>
      </c>
      <c r="J4" s="147"/>
      <c r="K4" s="146" t="s">
        <v>263</v>
      </c>
      <c r="L4" s="144"/>
      <c r="M4" s="144"/>
      <c r="N4" s="144"/>
    </row>
    <row r="5" ht="12.75" customHeight="1">
      <c r="A5" s="148" t="s">
        <v>264</v>
      </c>
      <c r="B5" s="144">
        <v>6005.0</v>
      </c>
      <c r="C5" s="144" t="s">
        <v>265</v>
      </c>
      <c r="D5" s="144"/>
      <c r="E5" s="144"/>
      <c r="F5" s="144"/>
      <c r="G5" s="144"/>
      <c r="H5" s="144"/>
      <c r="I5" s="144"/>
      <c r="J5" s="144"/>
      <c r="K5" s="144"/>
      <c r="L5" s="144"/>
      <c r="M5" s="144"/>
      <c r="N5" s="144"/>
    </row>
    <row r="6" ht="12.75" customHeight="1">
      <c r="A6" s="149" t="s">
        <v>266</v>
      </c>
      <c r="B6" s="144">
        <v>6010.0</v>
      </c>
      <c r="C6" s="144" t="s">
        <v>267</v>
      </c>
      <c r="D6" s="144"/>
      <c r="E6" s="144"/>
      <c r="F6" s="144"/>
      <c r="G6" s="144"/>
      <c r="H6" s="144"/>
      <c r="I6" s="144"/>
      <c r="J6" s="144"/>
      <c r="K6" s="144"/>
      <c r="L6" s="144"/>
      <c r="M6" s="144"/>
      <c r="N6" s="144"/>
    </row>
    <row r="7" ht="12.75" customHeight="1">
      <c r="A7" s="149" t="s">
        <v>268</v>
      </c>
      <c r="B7" s="144">
        <v>6015.0</v>
      </c>
      <c r="C7" s="144" t="s">
        <v>269</v>
      </c>
      <c r="D7" s="144"/>
      <c r="E7" s="144"/>
      <c r="F7" s="144"/>
      <c r="G7" s="144"/>
      <c r="H7" s="144"/>
      <c r="I7" s="144"/>
      <c r="J7" s="144"/>
      <c r="K7" s="144"/>
      <c r="L7" s="144"/>
      <c r="M7" s="144"/>
      <c r="N7" s="144"/>
    </row>
    <row r="8" ht="12.75" customHeight="1">
      <c r="A8" s="149" t="s">
        <v>270</v>
      </c>
      <c r="B8" s="144">
        <v>6020.0</v>
      </c>
      <c r="C8" s="144" t="s">
        <v>271</v>
      </c>
      <c r="D8" s="144"/>
      <c r="E8" s="144"/>
      <c r="F8" s="144"/>
      <c r="G8" s="144"/>
      <c r="H8" s="144"/>
      <c r="I8" s="144"/>
      <c r="J8" s="144"/>
      <c r="K8" s="144"/>
      <c r="L8" s="144"/>
      <c r="M8" s="144"/>
      <c r="N8" s="144"/>
    </row>
    <row r="9" ht="12.75" customHeight="1">
      <c r="A9" s="148" t="s">
        <v>272</v>
      </c>
      <c r="B9" s="144">
        <v>6025.0</v>
      </c>
      <c r="C9" s="144" t="s">
        <v>273</v>
      </c>
      <c r="D9" s="144"/>
      <c r="E9" s="144"/>
      <c r="F9" s="144"/>
      <c r="G9" s="144"/>
      <c r="H9" s="144"/>
      <c r="I9" s="144"/>
      <c r="J9" s="144"/>
      <c r="K9" s="144"/>
      <c r="L9" s="144"/>
      <c r="M9" s="144"/>
      <c r="N9" s="144"/>
    </row>
    <row r="10" ht="12.75" customHeight="1">
      <c r="A10" s="149" t="s">
        <v>274</v>
      </c>
      <c r="B10" s="144">
        <v>6030.0</v>
      </c>
      <c r="C10" s="144" t="s">
        <v>275</v>
      </c>
      <c r="D10" s="144"/>
      <c r="E10" s="144"/>
      <c r="F10" s="144"/>
      <c r="G10" s="144"/>
      <c r="H10" s="144"/>
      <c r="I10" s="144"/>
      <c r="J10" s="144"/>
      <c r="K10" s="144"/>
      <c r="L10" s="144"/>
      <c r="M10" s="144"/>
      <c r="N10" s="144"/>
    </row>
    <row r="11" ht="12.75" customHeight="1">
      <c r="A11" s="149" t="s">
        <v>276</v>
      </c>
      <c r="B11" s="144">
        <v>6035.0</v>
      </c>
      <c r="C11" s="144" t="s">
        <v>277</v>
      </c>
      <c r="D11" s="144"/>
      <c r="E11" s="144"/>
      <c r="F11" s="144"/>
      <c r="G11" s="144"/>
      <c r="H11" s="144"/>
      <c r="I11" s="144"/>
      <c r="J11" s="144"/>
      <c r="K11" s="144"/>
      <c r="L11" s="144"/>
      <c r="M11" s="144"/>
      <c r="N11" s="144"/>
    </row>
    <row r="12" ht="12.75" customHeight="1">
      <c r="A12" s="149" t="s">
        <v>278</v>
      </c>
      <c r="B12" s="144">
        <v>6040.0</v>
      </c>
      <c r="C12" s="144" t="s">
        <v>279</v>
      </c>
      <c r="D12" s="144"/>
      <c r="E12" s="144"/>
      <c r="F12" s="144"/>
      <c r="G12" s="144"/>
      <c r="H12" s="144"/>
      <c r="I12" s="144"/>
      <c r="J12" s="144"/>
      <c r="K12" s="144"/>
      <c r="L12" s="144"/>
      <c r="M12" s="144"/>
      <c r="N12" s="144"/>
    </row>
    <row r="13" ht="12.75" customHeight="1">
      <c r="A13" s="149" t="s">
        <v>280</v>
      </c>
      <c r="B13" s="144">
        <v>6045.0</v>
      </c>
      <c r="C13" s="144" t="s">
        <v>222</v>
      </c>
      <c r="D13" s="144"/>
      <c r="E13" s="144"/>
      <c r="F13" s="144"/>
      <c r="G13" s="144"/>
      <c r="H13" s="144"/>
      <c r="I13" s="144"/>
      <c r="J13" s="144"/>
      <c r="K13" s="144"/>
      <c r="L13" s="144"/>
      <c r="M13" s="144"/>
      <c r="N13" s="144"/>
    </row>
    <row r="14" ht="12.75" customHeight="1">
      <c r="A14" s="149" t="s">
        <v>281</v>
      </c>
      <c r="B14" s="144">
        <v>6050.0</v>
      </c>
      <c r="C14" s="144" t="s">
        <v>282</v>
      </c>
      <c r="D14" s="144"/>
      <c r="E14" s="144"/>
      <c r="F14" s="144"/>
      <c r="G14" s="144"/>
      <c r="H14" s="144"/>
      <c r="I14" s="144"/>
      <c r="J14" s="144"/>
      <c r="K14" s="144"/>
      <c r="L14" s="144"/>
      <c r="M14" s="144"/>
      <c r="N14" s="144"/>
    </row>
    <row r="15" ht="12.75" customHeight="1">
      <c r="A15" s="149" t="s">
        <v>283</v>
      </c>
      <c r="B15" s="144">
        <v>6055.0</v>
      </c>
      <c r="C15" s="144" t="s">
        <v>284</v>
      </c>
      <c r="D15" s="144"/>
      <c r="E15" s="144"/>
      <c r="F15" s="144"/>
      <c r="G15" s="144"/>
      <c r="H15" s="144"/>
      <c r="I15" s="144"/>
      <c r="J15" s="144"/>
      <c r="K15" s="144"/>
      <c r="L15" s="144"/>
      <c r="M15" s="144"/>
      <c r="N15" s="144"/>
    </row>
    <row r="16" ht="12.75" customHeight="1">
      <c r="A16" s="149" t="s">
        <v>285</v>
      </c>
      <c r="B16" s="144">
        <v>6060.0</v>
      </c>
      <c r="C16" s="144" t="s">
        <v>157</v>
      </c>
      <c r="D16" s="144"/>
      <c r="E16" s="144"/>
      <c r="F16" s="144"/>
      <c r="G16" s="144"/>
      <c r="H16" s="144"/>
      <c r="I16" s="144"/>
      <c r="J16" s="144"/>
      <c r="K16" s="144"/>
      <c r="L16" s="144"/>
      <c r="M16" s="144"/>
      <c r="N16" s="144"/>
    </row>
    <row r="17" ht="12.75" customHeight="1">
      <c r="A17" s="149" t="s">
        <v>286</v>
      </c>
      <c r="B17" s="144">
        <v>7002.0</v>
      </c>
      <c r="C17" s="144" t="s">
        <v>223</v>
      </c>
      <c r="D17" s="144"/>
      <c r="E17" s="144"/>
      <c r="F17" s="144"/>
      <c r="G17" s="144"/>
      <c r="H17" s="144"/>
      <c r="I17" s="144"/>
      <c r="J17" s="144"/>
      <c r="K17" s="144"/>
      <c r="L17" s="144"/>
      <c r="M17" s="144"/>
      <c r="N17" s="144"/>
    </row>
    <row r="18" ht="12.75" customHeight="1">
      <c r="A18" s="149" t="s">
        <v>128</v>
      </c>
      <c r="B18" s="144">
        <v>7004.0</v>
      </c>
      <c r="C18" s="144" t="s">
        <v>287</v>
      </c>
      <c r="D18" s="144"/>
      <c r="E18" s="144"/>
      <c r="F18" s="144"/>
      <c r="G18" s="144"/>
      <c r="H18" s="144"/>
      <c r="I18" s="144"/>
      <c r="J18" s="144"/>
      <c r="K18" s="144"/>
      <c r="L18" s="144"/>
      <c r="M18" s="144"/>
      <c r="N18" s="144"/>
    </row>
    <row r="19" ht="12.75" customHeight="1">
      <c r="A19" s="149" t="s">
        <v>133</v>
      </c>
      <c r="B19" s="144">
        <v>7006.0</v>
      </c>
      <c r="C19" s="144" t="s">
        <v>288</v>
      </c>
      <c r="D19" s="144"/>
      <c r="E19" s="144"/>
      <c r="F19" s="144"/>
      <c r="G19" s="144"/>
      <c r="H19" s="144"/>
      <c r="I19" s="144"/>
      <c r="J19" s="144"/>
      <c r="K19" s="144"/>
      <c r="L19" s="144"/>
      <c r="M19" s="144"/>
      <c r="N19" s="144"/>
    </row>
    <row r="20" ht="12.75" customHeight="1">
      <c r="A20" s="149" t="s">
        <v>138</v>
      </c>
      <c r="B20" s="144">
        <v>7008.0</v>
      </c>
      <c r="C20" s="144" t="s">
        <v>289</v>
      </c>
      <c r="D20" s="144"/>
      <c r="E20" s="144"/>
      <c r="F20" s="144"/>
      <c r="G20" s="144"/>
      <c r="H20" s="144"/>
      <c r="I20" s="144"/>
      <c r="J20" s="144"/>
      <c r="K20" s="144"/>
      <c r="L20" s="144"/>
      <c r="M20" s="144"/>
      <c r="N20" s="144"/>
    </row>
    <row r="21" ht="12.75" customHeight="1">
      <c r="A21" s="149" t="s">
        <v>146</v>
      </c>
      <c r="B21" s="144">
        <v>7010.0</v>
      </c>
      <c r="C21" s="144" t="s">
        <v>290</v>
      </c>
      <c r="D21" s="144"/>
      <c r="E21" s="144"/>
      <c r="F21" s="144"/>
      <c r="G21" s="144"/>
      <c r="H21" s="144"/>
      <c r="I21" s="144"/>
      <c r="J21" s="144"/>
      <c r="K21" s="144"/>
      <c r="L21" s="144"/>
      <c r="M21" s="144"/>
      <c r="N21" s="144"/>
    </row>
    <row r="22" ht="12.75" customHeight="1">
      <c r="A22" s="149" t="s">
        <v>151</v>
      </c>
      <c r="B22" s="144">
        <v>7012.0</v>
      </c>
      <c r="C22" s="144" t="s">
        <v>291</v>
      </c>
      <c r="D22" s="144"/>
      <c r="E22" s="144"/>
      <c r="F22" s="144"/>
      <c r="G22" s="144"/>
      <c r="H22" s="144"/>
      <c r="I22" s="144"/>
      <c r="J22" s="144"/>
      <c r="K22" s="144"/>
      <c r="L22" s="144"/>
      <c r="M22" s="144"/>
      <c r="N22" s="144"/>
    </row>
    <row r="23" ht="12.75" customHeight="1">
      <c r="A23" s="149" t="s">
        <v>155</v>
      </c>
      <c r="B23" s="144">
        <v>7014.0</v>
      </c>
      <c r="C23" s="144" t="s">
        <v>292</v>
      </c>
      <c r="D23" s="144"/>
      <c r="E23" s="144"/>
      <c r="F23" s="144"/>
      <c r="G23" s="144"/>
      <c r="H23" s="144"/>
      <c r="I23" s="144"/>
      <c r="J23" s="144"/>
      <c r="K23" s="144"/>
      <c r="L23" s="144"/>
      <c r="M23" s="144"/>
      <c r="N23" s="144"/>
    </row>
    <row r="24" ht="12.75" customHeight="1">
      <c r="A24" s="149" t="s">
        <v>159</v>
      </c>
      <c r="B24" s="144">
        <v>7016.0</v>
      </c>
      <c r="C24" s="144" t="s">
        <v>293</v>
      </c>
      <c r="D24" s="144"/>
      <c r="E24" s="144"/>
      <c r="F24" s="144"/>
      <c r="G24" s="144"/>
      <c r="H24" s="144"/>
      <c r="I24" s="144"/>
      <c r="J24" s="144"/>
      <c r="K24" s="144"/>
      <c r="L24" s="144"/>
      <c r="M24" s="144"/>
      <c r="N24" s="144"/>
    </row>
    <row r="25" ht="12.75" customHeight="1">
      <c r="A25" s="149" t="s">
        <v>163</v>
      </c>
      <c r="B25" s="144">
        <v>7018.0</v>
      </c>
      <c r="C25" s="144" t="s">
        <v>294</v>
      </c>
      <c r="D25" s="144"/>
      <c r="E25" s="144"/>
      <c r="F25" s="144"/>
      <c r="G25" s="144"/>
      <c r="H25" s="144"/>
      <c r="I25" s="144"/>
      <c r="J25" s="144"/>
      <c r="K25" s="144"/>
      <c r="L25" s="144"/>
      <c r="M25" s="144"/>
      <c r="N25" s="144"/>
    </row>
    <row r="26" ht="12.75" customHeight="1">
      <c r="A26" s="149" t="s">
        <v>165</v>
      </c>
      <c r="B26" s="144">
        <v>7020.0</v>
      </c>
      <c r="C26" s="144" t="s">
        <v>295</v>
      </c>
      <c r="D26" s="144"/>
      <c r="E26" s="144"/>
      <c r="F26" s="144"/>
      <c r="G26" s="144"/>
      <c r="H26" s="144"/>
      <c r="I26" s="144"/>
      <c r="J26" s="144"/>
      <c r="K26" s="144"/>
      <c r="L26" s="144"/>
      <c r="M26" s="144"/>
      <c r="N26" s="144"/>
    </row>
    <row r="27" ht="12.75" customHeight="1">
      <c r="A27" s="149" t="s">
        <v>168</v>
      </c>
      <c r="B27" s="144">
        <v>7022.0</v>
      </c>
      <c r="C27" s="144" t="s">
        <v>296</v>
      </c>
      <c r="D27" s="144"/>
      <c r="E27" s="144"/>
      <c r="F27" s="144"/>
      <c r="G27" s="144"/>
      <c r="H27" s="144"/>
      <c r="I27" s="144"/>
      <c r="J27" s="144"/>
      <c r="K27" s="144"/>
      <c r="L27" s="144"/>
      <c r="M27" s="144"/>
      <c r="N27" s="144"/>
    </row>
    <row r="28" ht="12.75" customHeight="1">
      <c r="A28" s="149" t="s">
        <v>171</v>
      </c>
      <c r="B28" s="144">
        <v>7024.0</v>
      </c>
      <c r="C28" s="144" t="s">
        <v>297</v>
      </c>
      <c r="D28" s="144"/>
      <c r="E28" s="144"/>
      <c r="F28" s="144"/>
      <c r="G28" s="144"/>
      <c r="H28" s="144"/>
      <c r="I28" s="144"/>
      <c r="J28" s="144"/>
      <c r="K28" s="144"/>
      <c r="L28" s="144"/>
      <c r="M28" s="144"/>
      <c r="N28" s="144"/>
    </row>
    <row r="29" ht="12.75" customHeight="1">
      <c r="A29" s="149" t="s">
        <v>173</v>
      </c>
      <c r="B29" s="144">
        <v>7026.0</v>
      </c>
      <c r="C29" s="144" t="s">
        <v>298</v>
      </c>
      <c r="D29" s="144"/>
      <c r="E29" s="144"/>
      <c r="F29" s="144"/>
      <c r="G29" s="144"/>
      <c r="H29" s="144"/>
      <c r="I29" s="144"/>
      <c r="J29" s="144"/>
      <c r="K29" s="144"/>
      <c r="L29" s="144"/>
      <c r="M29" s="144"/>
      <c r="N29" s="144"/>
    </row>
    <row r="30" ht="12.75" customHeight="1">
      <c r="A30" s="149" t="s">
        <v>175</v>
      </c>
      <c r="B30" s="144">
        <v>7028.0</v>
      </c>
      <c r="C30" s="144" t="s">
        <v>299</v>
      </c>
      <c r="D30" s="144"/>
      <c r="E30" s="144"/>
      <c r="F30" s="144"/>
      <c r="G30" s="144"/>
      <c r="H30" s="144"/>
      <c r="I30" s="144"/>
      <c r="J30" s="144"/>
      <c r="K30" s="144"/>
      <c r="L30" s="144"/>
      <c r="M30" s="144"/>
      <c r="N30" s="144"/>
    </row>
    <row r="31" ht="12.75" customHeight="1">
      <c r="A31" s="149" t="s">
        <v>177</v>
      </c>
      <c r="B31" s="144">
        <v>7030.0</v>
      </c>
      <c r="C31" s="144" t="s">
        <v>300</v>
      </c>
      <c r="D31" s="144"/>
      <c r="E31" s="144"/>
      <c r="F31" s="144"/>
      <c r="G31" s="144"/>
      <c r="H31" s="144"/>
      <c r="I31" s="144"/>
      <c r="J31" s="144"/>
      <c r="K31" s="144"/>
      <c r="L31" s="144"/>
      <c r="M31" s="144"/>
      <c r="N31" s="144"/>
    </row>
    <row r="32" ht="12.75" customHeight="1">
      <c r="A32" s="149" t="s">
        <v>179</v>
      </c>
      <c r="B32" s="144">
        <v>7032.0</v>
      </c>
      <c r="C32" s="144" t="s">
        <v>301</v>
      </c>
      <c r="D32" s="144"/>
      <c r="E32" s="144"/>
      <c r="F32" s="144"/>
      <c r="G32" s="144"/>
      <c r="H32" s="144"/>
      <c r="I32" s="144"/>
      <c r="J32" s="144"/>
      <c r="K32" s="144"/>
      <c r="L32" s="144"/>
      <c r="M32" s="144"/>
      <c r="N32" s="144"/>
    </row>
    <row r="33" ht="12.75" customHeight="1">
      <c r="A33" s="149" t="s">
        <v>181</v>
      </c>
      <c r="B33" s="144">
        <v>7034.0</v>
      </c>
      <c r="C33" s="144" t="s">
        <v>302</v>
      </c>
      <c r="D33" s="144"/>
      <c r="E33" s="144"/>
      <c r="F33" s="144"/>
      <c r="G33" s="144"/>
      <c r="H33" s="144"/>
      <c r="I33" s="144"/>
      <c r="J33" s="144"/>
      <c r="K33" s="144"/>
      <c r="L33" s="144"/>
      <c r="M33" s="144"/>
      <c r="N33" s="144"/>
    </row>
    <row r="34" ht="12.75" customHeight="1">
      <c r="A34" s="149" t="s">
        <v>183</v>
      </c>
      <c r="B34" s="144">
        <v>7036.0</v>
      </c>
      <c r="C34" s="144" t="s">
        <v>303</v>
      </c>
      <c r="D34" s="144"/>
      <c r="E34" s="144"/>
      <c r="F34" s="144"/>
      <c r="G34" s="144"/>
      <c r="H34" s="144"/>
      <c r="I34" s="144"/>
      <c r="J34" s="144"/>
      <c r="K34" s="144"/>
      <c r="L34" s="144"/>
      <c r="M34" s="144"/>
      <c r="N34" s="144"/>
    </row>
    <row r="35" ht="12.75" customHeight="1">
      <c r="A35" s="149" t="s">
        <v>184</v>
      </c>
      <c r="B35" s="144">
        <v>7038.0</v>
      </c>
      <c r="C35" s="144" t="s">
        <v>304</v>
      </c>
      <c r="D35" s="144"/>
      <c r="E35" s="144"/>
      <c r="F35" s="144"/>
      <c r="G35" s="144"/>
      <c r="H35" s="144"/>
      <c r="I35" s="144"/>
      <c r="J35" s="144"/>
      <c r="K35" s="144"/>
      <c r="L35" s="144"/>
      <c r="M35" s="144"/>
      <c r="N35" s="144"/>
    </row>
    <row r="36" ht="12.75" customHeight="1">
      <c r="A36" s="149" t="s">
        <v>185</v>
      </c>
      <c r="B36" s="144">
        <v>7040.0</v>
      </c>
      <c r="C36" s="144" t="s">
        <v>305</v>
      </c>
      <c r="D36" s="144"/>
      <c r="E36" s="144"/>
      <c r="F36" s="144"/>
      <c r="G36" s="144"/>
      <c r="H36" s="144"/>
      <c r="I36" s="144"/>
      <c r="J36" s="144"/>
      <c r="K36" s="144"/>
      <c r="L36" s="144"/>
      <c r="M36" s="144"/>
      <c r="N36" s="144"/>
    </row>
    <row r="37" ht="12.75" customHeight="1">
      <c r="A37" s="149" t="s">
        <v>186</v>
      </c>
      <c r="B37" s="144">
        <v>7042.0</v>
      </c>
      <c r="C37" s="144" t="s">
        <v>306</v>
      </c>
      <c r="D37" s="144"/>
      <c r="E37" s="144"/>
      <c r="F37" s="144"/>
      <c r="G37" s="144"/>
      <c r="H37" s="144"/>
      <c r="I37" s="144"/>
      <c r="J37" s="144"/>
      <c r="K37" s="144"/>
      <c r="L37" s="144"/>
      <c r="M37" s="144"/>
      <c r="N37" s="144"/>
    </row>
    <row r="38" ht="12.75" customHeight="1">
      <c r="A38" s="149" t="s">
        <v>187</v>
      </c>
      <c r="B38" s="144">
        <v>7044.0</v>
      </c>
      <c r="C38" s="144" t="s">
        <v>307</v>
      </c>
      <c r="D38" s="144"/>
      <c r="E38" s="144"/>
      <c r="F38" s="144"/>
      <c r="G38" s="144"/>
      <c r="H38" s="144"/>
      <c r="I38" s="144"/>
      <c r="J38" s="144"/>
      <c r="K38" s="144"/>
      <c r="L38" s="144"/>
      <c r="M38" s="144"/>
      <c r="N38" s="144"/>
    </row>
    <row r="39" ht="12.75" customHeight="1">
      <c r="A39" s="149" t="s">
        <v>188</v>
      </c>
      <c r="B39" s="144">
        <v>7046.0</v>
      </c>
      <c r="C39" s="144" t="s">
        <v>308</v>
      </c>
      <c r="D39" s="144"/>
      <c r="E39" s="144"/>
      <c r="F39" s="144"/>
      <c r="G39" s="144"/>
      <c r="H39" s="144"/>
      <c r="I39" s="144"/>
      <c r="J39" s="144"/>
      <c r="K39" s="144"/>
      <c r="L39" s="144"/>
      <c r="M39" s="144"/>
      <c r="N39" s="144"/>
    </row>
    <row r="40" ht="12.75" customHeight="1">
      <c r="A40" s="149" t="s">
        <v>189</v>
      </c>
      <c r="B40" s="144">
        <v>7048.0</v>
      </c>
      <c r="C40" s="144" t="s">
        <v>309</v>
      </c>
      <c r="D40" s="144"/>
      <c r="E40" s="144"/>
      <c r="F40" s="144"/>
      <c r="G40" s="144"/>
      <c r="H40" s="144"/>
      <c r="I40" s="144"/>
      <c r="J40" s="144"/>
      <c r="K40" s="144"/>
      <c r="L40" s="144"/>
      <c r="M40" s="144"/>
      <c r="N40" s="144"/>
    </row>
    <row r="41" ht="12.75" customHeight="1">
      <c r="A41" s="149" t="s">
        <v>191</v>
      </c>
      <c r="B41" s="144">
        <v>7050.0</v>
      </c>
      <c r="C41" s="144" t="s">
        <v>310</v>
      </c>
      <c r="D41" s="144"/>
      <c r="E41" s="144"/>
      <c r="F41" s="144"/>
      <c r="G41" s="144"/>
      <c r="H41" s="144"/>
      <c r="I41" s="144"/>
      <c r="J41" s="144"/>
      <c r="K41" s="144"/>
      <c r="L41" s="144"/>
      <c r="M41" s="144"/>
      <c r="N41" s="144"/>
    </row>
    <row r="42" ht="12.75" customHeight="1">
      <c r="A42" s="149" t="s">
        <v>194</v>
      </c>
      <c r="B42" s="144">
        <v>7052.0</v>
      </c>
      <c r="C42" s="144" t="s">
        <v>311</v>
      </c>
      <c r="D42" s="144"/>
      <c r="E42" s="144"/>
      <c r="F42" s="144"/>
      <c r="G42" s="144"/>
      <c r="H42" s="144"/>
      <c r="I42" s="144"/>
      <c r="J42" s="144"/>
      <c r="K42" s="144"/>
      <c r="L42" s="144"/>
      <c r="M42" s="144"/>
      <c r="N42" s="144"/>
    </row>
    <row r="43" ht="12.75" customHeight="1">
      <c r="A43" s="149" t="s">
        <v>196</v>
      </c>
      <c r="B43" s="144">
        <v>7070.0</v>
      </c>
      <c r="C43" s="144" t="s">
        <v>312</v>
      </c>
      <c r="D43" s="144"/>
      <c r="E43" s="144"/>
      <c r="F43" s="144"/>
      <c r="G43" s="144"/>
      <c r="H43" s="144"/>
      <c r="I43" s="144"/>
      <c r="J43" s="144"/>
      <c r="K43" s="144"/>
      <c r="L43" s="144"/>
      <c r="M43" s="144"/>
      <c r="N43" s="144"/>
    </row>
    <row r="44" ht="12.75" customHeight="1">
      <c r="A44" s="149" t="s">
        <v>198</v>
      </c>
      <c r="B44" s="144">
        <v>7072.0</v>
      </c>
      <c r="C44" s="144" t="s">
        <v>313</v>
      </c>
      <c r="D44" s="144"/>
      <c r="E44" s="144"/>
      <c r="F44" s="144"/>
      <c r="G44" s="144"/>
      <c r="H44" s="144"/>
      <c r="I44" s="144"/>
      <c r="J44" s="144"/>
      <c r="K44" s="144"/>
      <c r="L44" s="144"/>
      <c r="M44" s="144"/>
      <c r="N44" s="144"/>
    </row>
    <row r="45" ht="12.75" customHeight="1">
      <c r="A45" s="149" t="s">
        <v>201</v>
      </c>
      <c r="B45" s="144">
        <v>7078.0</v>
      </c>
      <c r="C45" s="144" t="s">
        <v>314</v>
      </c>
      <c r="D45" s="144"/>
      <c r="E45" s="144"/>
      <c r="F45" s="144"/>
      <c r="G45" s="144"/>
      <c r="H45" s="144"/>
      <c r="I45" s="144"/>
      <c r="J45" s="144"/>
      <c r="K45" s="144"/>
      <c r="L45" s="144"/>
      <c r="M45" s="144"/>
      <c r="N45" s="144"/>
    </row>
    <row r="46" ht="12.75" customHeight="1">
      <c r="A46" s="149" t="s">
        <v>203</v>
      </c>
      <c r="B46" s="144">
        <v>7080.0</v>
      </c>
      <c r="C46" s="144" t="s">
        <v>315</v>
      </c>
      <c r="D46" s="144"/>
      <c r="E46" s="144"/>
      <c r="F46" s="144"/>
      <c r="G46" s="144"/>
      <c r="H46" s="144"/>
      <c r="I46" s="144"/>
      <c r="J46" s="144"/>
      <c r="K46" s="144"/>
      <c r="L46" s="144"/>
      <c r="M46" s="144"/>
      <c r="N46" s="144"/>
    </row>
    <row r="47" ht="12.75" customHeight="1">
      <c r="A47" s="149" t="s">
        <v>204</v>
      </c>
      <c r="B47" s="144">
        <v>7082.0</v>
      </c>
      <c r="C47" s="144" t="s">
        <v>316</v>
      </c>
      <c r="D47" s="144"/>
      <c r="E47" s="144"/>
      <c r="F47" s="144"/>
      <c r="G47" s="144"/>
      <c r="H47" s="144"/>
      <c r="I47" s="144"/>
      <c r="J47" s="144"/>
      <c r="K47" s="144"/>
      <c r="L47" s="144"/>
      <c r="M47" s="144"/>
      <c r="N47" s="144"/>
    </row>
    <row r="48" ht="12.75" customHeight="1">
      <c r="A48" s="149" t="s">
        <v>205</v>
      </c>
      <c r="B48" s="144">
        <v>7084.0</v>
      </c>
      <c r="C48" s="144" t="s">
        <v>247</v>
      </c>
      <c r="D48" s="144"/>
      <c r="E48" s="144"/>
      <c r="F48" s="144"/>
      <c r="G48" s="144"/>
      <c r="H48" s="144"/>
      <c r="I48" s="144"/>
      <c r="J48" s="144"/>
      <c r="K48" s="144"/>
      <c r="L48" s="144"/>
      <c r="M48" s="144"/>
      <c r="N48" s="144"/>
    </row>
    <row r="49" ht="12.75" customHeight="1">
      <c r="A49" s="149" t="s">
        <v>206</v>
      </c>
      <c r="B49" s="144">
        <v>7086.0</v>
      </c>
      <c r="C49" s="144" t="s">
        <v>317</v>
      </c>
      <c r="D49" s="144"/>
      <c r="E49" s="144"/>
      <c r="F49" s="144"/>
      <c r="G49" s="144"/>
      <c r="H49" s="144"/>
      <c r="I49" s="144"/>
      <c r="J49" s="144"/>
      <c r="K49" s="144"/>
      <c r="L49" s="144"/>
      <c r="M49" s="144"/>
      <c r="N49" s="144"/>
    </row>
    <row r="50" ht="12.75" customHeight="1">
      <c r="A50" s="149" t="s">
        <v>207</v>
      </c>
      <c r="B50" s="144">
        <v>7088.0</v>
      </c>
      <c r="C50" s="144" t="s">
        <v>248</v>
      </c>
      <c r="D50" s="144"/>
      <c r="E50" s="144"/>
      <c r="F50" s="144"/>
      <c r="G50" s="144"/>
      <c r="H50" s="144"/>
      <c r="I50" s="144"/>
      <c r="J50" s="144"/>
      <c r="K50" s="144"/>
      <c r="L50" s="144"/>
      <c r="M50" s="144"/>
      <c r="N50" s="144"/>
    </row>
    <row r="51" ht="12.75" customHeight="1">
      <c r="A51" s="149"/>
      <c r="B51" s="144">
        <v>7092.0</v>
      </c>
      <c r="C51" s="144" t="s">
        <v>318</v>
      </c>
      <c r="D51" s="144"/>
      <c r="E51" s="144"/>
      <c r="F51" s="144"/>
      <c r="G51" s="144"/>
      <c r="H51" s="144"/>
      <c r="I51" s="144"/>
      <c r="J51" s="144"/>
      <c r="K51" s="144"/>
      <c r="L51" s="144"/>
      <c r="M51" s="144"/>
      <c r="N51" s="144"/>
    </row>
    <row r="52" ht="12.75" customHeight="1">
      <c r="A52" s="149" t="s">
        <v>209</v>
      </c>
      <c r="B52" s="144">
        <v>7090.0</v>
      </c>
      <c r="C52" s="144" t="s">
        <v>190</v>
      </c>
      <c r="D52" s="144"/>
      <c r="E52" s="144"/>
      <c r="F52" s="144"/>
      <c r="G52" s="144"/>
      <c r="H52" s="144"/>
      <c r="I52" s="144"/>
      <c r="J52" s="144"/>
      <c r="K52" s="144"/>
      <c r="L52" s="144"/>
      <c r="M52" s="144"/>
      <c r="N52" s="144"/>
    </row>
    <row r="53" ht="12.75" customHeight="1">
      <c r="A53" s="149" t="s">
        <v>319</v>
      </c>
      <c r="B53" s="144">
        <v>7074.0</v>
      </c>
      <c r="C53" s="144" t="s">
        <v>320</v>
      </c>
      <c r="D53" s="144"/>
      <c r="E53" s="144"/>
      <c r="F53" s="144"/>
      <c r="G53" s="144"/>
      <c r="H53" s="144"/>
      <c r="I53" s="144"/>
      <c r="J53" s="144"/>
      <c r="K53" s="144"/>
      <c r="L53" s="144"/>
      <c r="M53" s="144"/>
      <c r="N53" s="144"/>
    </row>
    <row r="54" ht="12.75" customHeight="1">
      <c r="A54" s="149" t="s">
        <v>321</v>
      </c>
      <c r="B54" s="144">
        <v>7076.0</v>
      </c>
      <c r="C54" s="144" t="s">
        <v>322</v>
      </c>
      <c r="D54" s="144"/>
      <c r="E54" s="144"/>
      <c r="F54" s="144"/>
      <c r="G54" s="144"/>
      <c r="H54" s="144"/>
      <c r="I54" s="144"/>
      <c r="J54" s="144"/>
      <c r="K54" s="144"/>
      <c r="L54" s="144"/>
      <c r="M54" s="144"/>
      <c r="N54" s="144"/>
    </row>
    <row r="55" ht="12.75" customHeight="1">
      <c r="A55" s="149" t="s">
        <v>323</v>
      </c>
      <c r="B55" s="144">
        <v>7056.0</v>
      </c>
      <c r="C55" s="144" t="s">
        <v>251</v>
      </c>
      <c r="D55" s="144"/>
      <c r="E55" s="144"/>
      <c r="F55" s="144"/>
      <c r="G55" s="144"/>
      <c r="H55" s="144"/>
      <c r="I55" s="144"/>
      <c r="J55" s="144"/>
      <c r="K55" s="144"/>
      <c r="L55" s="144"/>
      <c r="M55" s="144"/>
      <c r="N55" s="144"/>
    </row>
    <row r="56" ht="12.75" customHeight="1">
      <c r="A56" s="149" t="s">
        <v>324</v>
      </c>
      <c r="B56" s="144">
        <v>7058.0</v>
      </c>
      <c r="C56" s="144" t="s">
        <v>252</v>
      </c>
      <c r="D56" s="144"/>
      <c r="E56" s="144"/>
      <c r="F56" s="144"/>
      <c r="G56" s="144"/>
      <c r="H56" s="144"/>
      <c r="I56" s="144"/>
      <c r="J56" s="144"/>
      <c r="K56" s="144"/>
      <c r="L56" s="144"/>
      <c r="M56" s="144"/>
      <c r="N56" s="144"/>
    </row>
    <row r="57" ht="12.75" customHeight="1">
      <c r="A57" s="149" t="s">
        <v>325</v>
      </c>
      <c r="B57" s="144">
        <v>7060.0</v>
      </c>
      <c r="C57" s="144" t="s">
        <v>253</v>
      </c>
      <c r="D57" s="144"/>
      <c r="E57" s="144"/>
      <c r="F57" s="144"/>
      <c r="G57" s="144"/>
      <c r="H57" s="144"/>
      <c r="I57" s="144"/>
      <c r="J57" s="144"/>
      <c r="K57" s="144"/>
      <c r="L57" s="144"/>
      <c r="M57" s="144"/>
      <c r="N57" s="144"/>
    </row>
    <row r="58" ht="12.75" customHeight="1">
      <c r="A58" s="149" t="s">
        <v>326</v>
      </c>
      <c r="B58" s="144">
        <v>7062.0</v>
      </c>
      <c r="C58" s="144" t="s">
        <v>254</v>
      </c>
      <c r="D58" s="144"/>
      <c r="E58" s="144"/>
      <c r="F58" s="144"/>
      <c r="G58" s="144"/>
      <c r="H58" s="144"/>
      <c r="I58" s="144"/>
      <c r="J58" s="144"/>
      <c r="K58" s="144"/>
      <c r="L58" s="144"/>
      <c r="M58" s="144"/>
      <c r="N58" s="144"/>
    </row>
    <row r="59" ht="12.75" customHeight="1">
      <c r="A59" s="149" t="s">
        <v>327</v>
      </c>
      <c r="B59" s="144">
        <v>7064.0</v>
      </c>
      <c r="C59" s="144" t="s">
        <v>255</v>
      </c>
      <c r="D59" s="144"/>
      <c r="E59" s="144"/>
      <c r="F59" s="144"/>
      <c r="G59" s="144"/>
      <c r="H59" s="144"/>
      <c r="I59" s="144"/>
      <c r="J59" s="144"/>
      <c r="K59" s="144"/>
      <c r="L59" s="144"/>
      <c r="M59" s="144"/>
      <c r="N59" s="144"/>
    </row>
    <row r="60" ht="12.75" customHeight="1">
      <c r="A60" s="149" t="s">
        <v>328</v>
      </c>
      <c r="B60" s="144">
        <v>7066.0</v>
      </c>
      <c r="C60" s="144" t="s">
        <v>256</v>
      </c>
      <c r="D60" s="144"/>
      <c r="E60" s="144"/>
      <c r="F60" s="144"/>
      <c r="G60" s="144"/>
      <c r="H60" s="144"/>
      <c r="I60" s="144"/>
      <c r="J60" s="144"/>
      <c r="K60" s="144"/>
      <c r="L60" s="144"/>
      <c r="M60" s="144"/>
      <c r="N60" s="144"/>
    </row>
    <row r="61" ht="12.75" customHeight="1">
      <c r="A61" s="144"/>
      <c r="B61" s="144">
        <v>7068.0</v>
      </c>
      <c r="C61" s="144" t="s">
        <v>257</v>
      </c>
      <c r="D61" s="144"/>
      <c r="E61" s="144"/>
      <c r="F61" s="144"/>
      <c r="G61" s="144"/>
      <c r="H61" s="144"/>
      <c r="I61" s="144"/>
      <c r="J61" s="144"/>
      <c r="K61" s="144"/>
      <c r="L61" s="144"/>
      <c r="M61" s="144"/>
      <c r="N61" s="144"/>
    </row>
    <row r="62" ht="12.75" customHeight="1">
      <c r="A62" s="144"/>
      <c r="B62" s="144"/>
      <c r="C62" s="144"/>
      <c r="D62" s="144"/>
      <c r="E62" s="144"/>
      <c r="F62" s="144"/>
      <c r="G62" s="144"/>
      <c r="H62" s="144"/>
      <c r="I62" s="144"/>
      <c r="J62" s="144"/>
      <c r="K62" s="144"/>
      <c r="L62" s="144"/>
      <c r="M62" s="144"/>
      <c r="N62" s="144"/>
    </row>
    <row r="63" ht="12.75" customHeight="1">
      <c r="A63" s="144"/>
      <c r="B63" s="144"/>
      <c r="C63" s="144"/>
      <c r="D63" s="144"/>
      <c r="E63" s="144"/>
      <c r="F63" s="144"/>
      <c r="G63" s="144"/>
      <c r="H63" s="144"/>
      <c r="I63" s="144"/>
      <c r="J63" s="144"/>
      <c r="K63" s="144"/>
      <c r="L63" s="144"/>
      <c r="M63" s="144"/>
      <c r="N63" s="144"/>
    </row>
    <row r="64" ht="12.75" customHeight="1">
      <c r="A64" s="144"/>
      <c r="B64" s="144"/>
      <c r="C64" s="144"/>
      <c r="D64" s="144"/>
      <c r="E64" s="144"/>
      <c r="F64" s="144"/>
      <c r="G64" s="144"/>
      <c r="H64" s="144"/>
      <c r="I64" s="144"/>
      <c r="J64" s="144"/>
      <c r="K64" s="144"/>
      <c r="L64" s="144"/>
      <c r="M64" s="144"/>
      <c r="N64" s="144"/>
    </row>
    <row r="65" ht="12.75" customHeight="1">
      <c r="A65" s="144"/>
      <c r="B65" s="144"/>
      <c r="C65" s="144"/>
      <c r="D65" s="144"/>
      <c r="E65" s="144"/>
      <c r="F65" s="144"/>
      <c r="G65" s="144"/>
      <c r="H65" s="144"/>
      <c r="I65" s="144"/>
      <c r="J65" s="144"/>
      <c r="K65" s="144"/>
      <c r="L65" s="144"/>
      <c r="M65" s="144"/>
      <c r="N65" s="144"/>
    </row>
    <row r="66" ht="12.75" customHeight="1">
      <c r="A66" s="144"/>
      <c r="B66" s="144"/>
      <c r="C66" s="144"/>
      <c r="D66" s="144"/>
      <c r="E66" s="144"/>
      <c r="F66" s="144"/>
      <c r="G66" s="144"/>
      <c r="H66" s="144"/>
      <c r="I66" s="144"/>
      <c r="J66" s="144"/>
      <c r="K66" s="144"/>
      <c r="L66" s="144"/>
      <c r="M66" s="144"/>
      <c r="N66" s="144"/>
    </row>
    <row r="67" ht="12.75" customHeight="1">
      <c r="A67" s="144"/>
      <c r="B67" s="144"/>
      <c r="C67" s="144"/>
      <c r="D67" s="144"/>
      <c r="E67" s="144"/>
      <c r="F67" s="144"/>
      <c r="G67" s="144"/>
      <c r="H67" s="144"/>
      <c r="I67" s="144"/>
      <c r="J67" s="144"/>
      <c r="K67" s="144"/>
      <c r="L67" s="144"/>
      <c r="M67" s="144"/>
      <c r="N67" s="144"/>
    </row>
    <row r="68" ht="12.75" customHeight="1">
      <c r="A68" s="144"/>
      <c r="B68" s="144"/>
      <c r="C68" s="144"/>
      <c r="D68" s="144"/>
      <c r="E68" s="144"/>
      <c r="F68" s="144"/>
      <c r="G68" s="144"/>
      <c r="H68" s="144"/>
      <c r="I68" s="144"/>
      <c r="J68" s="144"/>
      <c r="K68" s="144"/>
      <c r="L68" s="144"/>
      <c r="M68" s="144"/>
      <c r="N68" s="144"/>
    </row>
    <row r="69" ht="12.75" customHeight="1">
      <c r="A69" s="144"/>
      <c r="B69" s="144"/>
      <c r="C69" s="144"/>
      <c r="D69" s="144"/>
      <c r="E69" s="144"/>
      <c r="F69" s="144"/>
      <c r="G69" s="144"/>
      <c r="H69" s="144"/>
      <c r="I69" s="144"/>
      <c r="J69" s="144"/>
      <c r="K69" s="144"/>
      <c r="L69" s="144"/>
      <c r="M69" s="144"/>
      <c r="N69" s="144"/>
    </row>
    <row r="70" ht="12.75" customHeight="1">
      <c r="A70" s="144"/>
      <c r="B70" s="144"/>
      <c r="C70" s="144"/>
      <c r="D70" s="144"/>
      <c r="E70" s="144"/>
      <c r="F70" s="144"/>
      <c r="G70" s="144"/>
      <c r="H70" s="144"/>
      <c r="I70" s="144"/>
      <c r="J70" s="144"/>
      <c r="K70" s="144"/>
      <c r="L70" s="144"/>
      <c r="M70" s="144"/>
      <c r="N70" s="144"/>
    </row>
    <row r="71" ht="12.75" customHeight="1">
      <c r="A71" s="144"/>
      <c r="B71" s="144"/>
      <c r="C71" s="144"/>
      <c r="D71" s="144"/>
      <c r="E71" s="144"/>
      <c r="F71" s="144"/>
      <c r="G71" s="144"/>
      <c r="H71" s="144"/>
      <c r="I71" s="144"/>
      <c r="J71" s="144"/>
      <c r="K71" s="144"/>
      <c r="L71" s="144"/>
      <c r="M71" s="144"/>
      <c r="N71" s="144"/>
    </row>
    <row r="72" ht="12.75" customHeight="1">
      <c r="A72" s="144"/>
      <c r="B72" s="144"/>
      <c r="C72" s="144"/>
      <c r="D72" s="144"/>
      <c r="E72" s="144"/>
      <c r="F72" s="144"/>
      <c r="G72" s="144"/>
      <c r="H72" s="144"/>
      <c r="I72" s="144"/>
      <c r="J72" s="144"/>
      <c r="K72" s="144"/>
      <c r="L72" s="144"/>
      <c r="M72" s="144"/>
      <c r="N72" s="144"/>
    </row>
    <row r="73" ht="12.75" customHeight="1">
      <c r="A73" s="144"/>
      <c r="B73" s="144"/>
      <c r="C73" s="144"/>
      <c r="D73" s="144"/>
      <c r="E73" s="144"/>
      <c r="F73" s="144"/>
      <c r="G73" s="144"/>
      <c r="H73" s="144"/>
      <c r="I73" s="144"/>
      <c r="J73" s="144"/>
      <c r="K73" s="144"/>
      <c r="L73" s="144"/>
      <c r="M73" s="144"/>
      <c r="N73" s="144"/>
    </row>
    <row r="74" ht="12.75" customHeight="1">
      <c r="A74" s="144"/>
      <c r="B74" s="144"/>
      <c r="C74" s="144"/>
      <c r="D74" s="144"/>
      <c r="E74" s="144"/>
      <c r="F74" s="144"/>
      <c r="G74" s="144"/>
      <c r="H74" s="144"/>
      <c r="I74" s="144"/>
      <c r="J74" s="144"/>
      <c r="K74" s="144"/>
      <c r="L74" s="144"/>
      <c r="M74" s="144"/>
      <c r="N74" s="144"/>
    </row>
    <row r="75" ht="12.75" customHeight="1">
      <c r="A75" s="144"/>
      <c r="B75" s="144"/>
      <c r="C75" s="144"/>
      <c r="D75" s="144"/>
      <c r="E75" s="144"/>
      <c r="F75" s="144"/>
      <c r="G75" s="144"/>
      <c r="H75" s="144"/>
      <c r="I75" s="144"/>
      <c r="J75" s="144"/>
      <c r="K75" s="144"/>
      <c r="L75" s="144"/>
      <c r="M75" s="144"/>
      <c r="N75" s="144"/>
    </row>
    <row r="76" ht="12.75" customHeight="1">
      <c r="A76" s="144"/>
      <c r="B76" s="144"/>
      <c r="C76" s="144"/>
      <c r="D76" s="144"/>
      <c r="E76" s="144"/>
      <c r="F76" s="144"/>
      <c r="G76" s="144"/>
      <c r="H76" s="144"/>
      <c r="I76" s="144"/>
      <c r="J76" s="144"/>
      <c r="K76" s="144"/>
      <c r="L76" s="144"/>
      <c r="M76" s="144"/>
      <c r="N76" s="144"/>
    </row>
    <row r="77" ht="12.75" customHeight="1">
      <c r="A77" s="144"/>
      <c r="B77" s="144"/>
      <c r="C77" s="144"/>
      <c r="D77" s="144"/>
      <c r="E77" s="144"/>
      <c r="F77" s="144"/>
      <c r="G77" s="144"/>
      <c r="H77" s="144"/>
      <c r="I77" s="144"/>
      <c r="J77" s="144"/>
      <c r="K77" s="144"/>
      <c r="L77" s="144"/>
      <c r="M77" s="144"/>
      <c r="N77" s="144"/>
    </row>
    <row r="78" ht="12.75" customHeight="1">
      <c r="A78" s="144"/>
      <c r="B78" s="144"/>
      <c r="C78" s="144"/>
      <c r="D78" s="144"/>
      <c r="E78" s="144"/>
      <c r="F78" s="144"/>
      <c r="G78" s="144"/>
      <c r="H78" s="144"/>
      <c r="I78" s="144"/>
      <c r="J78" s="144"/>
      <c r="K78" s="144"/>
      <c r="L78" s="144"/>
      <c r="M78" s="144"/>
      <c r="N78" s="144"/>
    </row>
    <row r="79" ht="12.75" customHeight="1">
      <c r="A79" s="144"/>
      <c r="B79" s="144"/>
      <c r="C79" s="144"/>
      <c r="D79" s="144"/>
      <c r="E79" s="144"/>
      <c r="F79" s="144"/>
      <c r="G79" s="144"/>
      <c r="H79" s="144"/>
      <c r="I79" s="144"/>
      <c r="J79" s="144"/>
      <c r="K79" s="144"/>
      <c r="L79" s="144"/>
      <c r="M79" s="144"/>
      <c r="N79" s="144"/>
    </row>
    <row r="80" ht="12.75" customHeight="1">
      <c r="A80" s="144"/>
      <c r="B80" s="144"/>
      <c r="C80" s="144"/>
      <c r="D80" s="144"/>
      <c r="E80" s="144"/>
      <c r="F80" s="144"/>
      <c r="G80" s="144"/>
      <c r="H80" s="144"/>
      <c r="I80" s="144"/>
      <c r="J80" s="144"/>
      <c r="K80" s="144"/>
      <c r="L80" s="144"/>
      <c r="M80" s="144"/>
      <c r="N80" s="144"/>
    </row>
    <row r="81" ht="12.75" customHeight="1">
      <c r="A81" s="144"/>
      <c r="B81" s="144"/>
      <c r="C81" s="144"/>
      <c r="D81" s="144"/>
      <c r="E81" s="144"/>
      <c r="F81" s="144"/>
      <c r="G81" s="144"/>
      <c r="H81" s="144"/>
      <c r="I81" s="144"/>
      <c r="J81" s="144"/>
      <c r="K81" s="144"/>
      <c r="L81" s="144"/>
      <c r="M81" s="144"/>
      <c r="N81" s="144"/>
    </row>
    <row r="82" ht="12.75" customHeight="1">
      <c r="A82" s="144"/>
      <c r="B82" s="144"/>
      <c r="C82" s="144"/>
      <c r="D82" s="144"/>
      <c r="E82" s="144"/>
      <c r="F82" s="144"/>
      <c r="G82" s="144"/>
      <c r="H82" s="144"/>
      <c r="I82" s="144"/>
      <c r="J82" s="144"/>
      <c r="K82" s="144"/>
      <c r="L82" s="144"/>
      <c r="M82" s="144"/>
      <c r="N82" s="144"/>
    </row>
    <row r="83" ht="12.75" customHeight="1">
      <c r="A83" s="144"/>
      <c r="B83" s="144"/>
      <c r="C83" s="144"/>
      <c r="D83" s="144"/>
      <c r="E83" s="144"/>
      <c r="F83" s="144"/>
      <c r="G83" s="144"/>
      <c r="H83" s="144"/>
      <c r="I83" s="144"/>
      <c r="J83" s="144"/>
      <c r="K83" s="144"/>
      <c r="L83" s="144"/>
      <c r="M83" s="144"/>
      <c r="N83" s="144"/>
    </row>
    <row r="84" ht="12.75" customHeight="1">
      <c r="A84" s="144"/>
      <c r="B84" s="144"/>
      <c r="C84" s="144"/>
      <c r="D84" s="144"/>
      <c r="E84" s="144"/>
      <c r="F84" s="144"/>
      <c r="G84" s="144"/>
      <c r="H84" s="144"/>
      <c r="I84" s="144"/>
      <c r="J84" s="144"/>
      <c r="K84" s="144"/>
      <c r="L84" s="144"/>
      <c r="M84" s="144"/>
      <c r="N84" s="144"/>
    </row>
    <row r="85" ht="12.75" customHeight="1">
      <c r="A85" s="144"/>
      <c r="B85" s="144"/>
      <c r="C85" s="144"/>
      <c r="D85" s="144"/>
      <c r="E85" s="144"/>
      <c r="F85" s="144"/>
      <c r="G85" s="144"/>
      <c r="H85" s="144"/>
      <c r="I85" s="144"/>
      <c r="J85" s="144"/>
      <c r="K85" s="144"/>
      <c r="L85" s="144"/>
      <c r="M85" s="144"/>
      <c r="N85" s="144"/>
    </row>
    <row r="86" ht="12.75" customHeight="1">
      <c r="A86" s="144"/>
      <c r="B86" s="144"/>
      <c r="C86" s="144"/>
      <c r="D86" s="144"/>
      <c r="E86" s="144"/>
      <c r="F86" s="144"/>
      <c r="G86" s="144"/>
      <c r="H86" s="144"/>
      <c r="I86" s="144"/>
      <c r="J86" s="144"/>
      <c r="K86" s="144"/>
      <c r="L86" s="144"/>
      <c r="M86" s="144"/>
      <c r="N86" s="144"/>
    </row>
    <row r="87" ht="12.75" customHeight="1">
      <c r="A87" s="144"/>
      <c r="B87" s="144"/>
      <c r="C87" s="144"/>
      <c r="D87" s="144"/>
      <c r="E87" s="144"/>
      <c r="F87" s="144"/>
      <c r="G87" s="144"/>
      <c r="H87" s="144"/>
      <c r="I87" s="144"/>
      <c r="J87" s="144"/>
      <c r="K87" s="144"/>
      <c r="L87" s="144"/>
      <c r="M87" s="144"/>
      <c r="N87" s="144"/>
    </row>
    <row r="88" ht="12.75" customHeight="1">
      <c r="A88" s="144"/>
      <c r="B88" s="144"/>
      <c r="C88" s="144"/>
      <c r="D88" s="144"/>
      <c r="E88" s="144"/>
      <c r="F88" s="144"/>
      <c r="G88" s="144"/>
      <c r="H88" s="144"/>
      <c r="I88" s="144"/>
      <c r="J88" s="144"/>
      <c r="K88" s="144"/>
      <c r="L88" s="144"/>
      <c r="M88" s="144"/>
      <c r="N88" s="144"/>
    </row>
    <row r="89" ht="12.75" customHeight="1">
      <c r="A89" s="144"/>
      <c r="B89" s="144"/>
      <c r="C89" s="144"/>
      <c r="D89" s="144"/>
      <c r="E89" s="144"/>
      <c r="F89" s="144"/>
      <c r="G89" s="144"/>
      <c r="H89" s="144"/>
      <c r="I89" s="144"/>
      <c r="J89" s="144"/>
      <c r="K89" s="144"/>
      <c r="L89" s="144"/>
      <c r="M89" s="144"/>
      <c r="N89" s="144"/>
    </row>
    <row r="90" ht="12.75" customHeight="1">
      <c r="A90" s="144"/>
      <c r="B90" s="144"/>
      <c r="C90" s="144"/>
      <c r="D90" s="144"/>
      <c r="E90" s="144"/>
      <c r="F90" s="144"/>
      <c r="G90" s="144"/>
      <c r="H90" s="144"/>
      <c r="I90" s="144"/>
      <c r="J90" s="144"/>
      <c r="K90" s="144"/>
      <c r="L90" s="144"/>
      <c r="M90" s="144"/>
      <c r="N90" s="144"/>
    </row>
    <row r="91" ht="12.75" customHeight="1">
      <c r="A91" s="144"/>
      <c r="B91" s="144"/>
      <c r="C91" s="144"/>
      <c r="D91" s="144"/>
      <c r="E91" s="144"/>
      <c r="F91" s="144"/>
      <c r="G91" s="144"/>
      <c r="H91" s="144"/>
      <c r="I91" s="144"/>
      <c r="J91" s="144"/>
      <c r="K91" s="144"/>
      <c r="L91" s="144"/>
      <c r="M91" s="144"/>
      <c r="N91" s="144"/>
    </row>
    <row r="92" ht="12.75" customHeight="1">
      <c r="A92" s="144"/>
      <c r="B92" s="144"/>
      <c r="C92" s="144"/>
      <c r="D92" s="144"/>
      <c r="E92" s="144"/>
      <c r="F92" s="144"/>
      <c r="G92" s="144"/>
      <c r="H92" s="144"/>
      <c r="I92" s="144"/>
      <c r="J92" s="144"/>
      <c r="K92" s="144"/>
      <c r="L92" s="144"/>
      <c r="M92" s="144"/>
      <c r="N92" s="144"/>
    </row>
    <row r="93" ht="12.75" customHeight="1">
      <c r="A93" s="144"/>
      <c r="B93" s="144"/>
      <c r="C93" s="144"/>
      <c r="D93" s="144"/>
      <c r="E93" s="144"/>
      <c r="F93" s="144"/>
      <c r="G93" s="144"/>
      <c r="H93" s="144"/>
      <c r="I93" s="144"/>
      <c r="J93" s="144"/>
      <c r="K93" s="144"/>
      <c r="L93" s="144"/>
      <c r="M93" s="144"/>
      <c r="N93" s="144"/>
    </row>
    <row r="94" ht="12.75" customHeight="1">
      <c r="A94" s="144"/>
      <c r="B94" s="144"/>
      <c r="C94" s="144"/>
      <c r="D94" s="144"/>
      <c r="E94" s="144"/>
      <c r="F94" s="144"/>
      <c r="G94" s="144"/>
      <c r="H94" s="144"/>
      <c r="I94" s="144"/>
      <c r="J94" s="144"/>
      <c r="K94" s="144"/>
      <c r="L94" s="144"/>
      <c r="M94" s="144"/>
      <c r="N94" s="144"/>
    </row>
    <row r="95" ht="12.75" customHeight="1">
      <c r="A95" s="144"/>
      <c r="B95" s="144"/>
      <c r="C95" s="144"/>
      <c r="D95" s="144"/>
      <c r="E95" s="144"/>
      <c r="F95" s="144"/>
      <c r="G95" s="144"/>
      <c r="H95" s="144"/>
      <c r="I95" s="144"/>
      <c r="J95" s="144"/>
      <c r="K95" s="144"/>
      <c r="L95" s="144"/>
      <c r="M95" s="144"/>
      <c r="N95" s="144"/>
    </row>
    <row r="96" ht="12.75" customHeight="1">
      <c r="A96" s="144"/>
      <c r="B96" s="144"/>
      <c r="C96" s="144"/>
      <c r="D96" s="144"/>
      <c r="E96" s="144"/>
      <c r="F96" s="144"/>
      <c r="G96" s="144"/>
      <c r="H96" s="144"/>
      <c r="I96" s="144"/>
      <c r="J96" s="144"/>
      <c r="K96" s="144"/>
      <c r="L96" s="144"/>
      <c r="M96" s="144"/>
      <c r="N96" s="144"/>
    </row>
    <row r="97" ht="12.75" customHeight="1">
      <c r="A97" s="144"/>
      <c r="B97" s="144"/>
      <c r="C97" s="144"/>
      <c r="D97" s="144"/>
      <c r="E97" s="144"/>
      <c r="F97" s="144"/>
      <c r="G97" s="144"/>
      <c r="H97" s="144"/>
      <c r="I97" s="144"/>
      <c r="J97" s="144"/>
      <c r="K97" s="144"/>
      <c r="L97" s="144"/>
      <c r="M97" s="144"/>
      <c r="N97" s="144"/>
    </row>
    <row r="98" ht="12.75" customHeight="1">
      <c r="A98" s="144"/>
      <c r="B98" s="144"/>
      <c r="C98" s="144"/>
      <c r="D98" s="144"/>
      <c r="E98" s="144"/>
      <c r="F98" s="144"/>
      <c r="G98" s="144"/>
      <c r="H98" s="144"/>
      <c r="I98" s="144"/>
      <c r="J98" s="144"/>
      <c r="K98" s="144"/>
      <c r="L98" s="144"/>
      <c r="M98" s="144"/>
      <c r="N98" s="144"/>
    </row>
    <row r="99" ht="12.75" customHeight="1">
      <c r="A99" s="144"/>
      <c r="B99" s="144"/>
      <c r="C99" s="144"/>
      <c r="D99" s="144"/>
      <c r="E99" s="144"/>
      <c r="F99" s="144"/>
      <c r="G99" s="144"/>
      <c r="H99" s="144"/>
      <c r="I99" s="144"/>
      <c r="J99" s="144"/>
      <c r="K99" s="144"/>
      <c r="L99" s="144"/>
      <c r="M99" s="144"/>
      <c r="N99" s="144"/>
    </row>
    <row r="100" ht="12.75" customHeight="1">
      <c r="A100" s="144"/>
      <c r="B100" s="144"/>
      <c r="C100" s="144"/>
      <c r="D100" s="144"/>
      <c r="E100" s="144"/>
      <c r="F100" s="144"/>
      <c r="G100" s="144"/>
      <c r="H100" s="144"/>
      <c r="I100" s="144"/>
      <c r="J100" s="144"/>
      <c r="K100" s="144"/>
      <c r="L100" s="144"/>
      <c r="M100" s="144"/>
      <c r="N100" s="144"/>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4.43" defaultRowHeight="15.0"/>
  <cols>
    <col customWidth="1" min="1" max="1" width="10.86"/>
    <col customWidth="1" min="2" max="2" width="11.71"/>
    <col customWidth="1" min="3" max="3" width="14.86"/>
    <col customWidth="1" min="4" max="5" width="11.29"/>
    <col customWidth="1" min="6" max="6" width="12.29"/>
    <col customWidth="1" min="7" max="7" width="5.14"/>
    <col customWidth="1" min="8" max="8" width="17.0"/>
    <col customWidth="1" min="9" max="9" width="19.71"/>
    <col customWidth="1" min="10" max="10" width="22.43"/>
    <col customWidth="1" min="11" max="11" width="25.14"/>
    <col customWidth="1" min="12" max="12" width="26.86"/>
    <col customWidth="1" min="13" max="13" width="26.29"/>
    <col customWidth="1" min="14" max="14" width="28.57"/>
    <col customWidth="1" min="15" max="15" width="28.29"/>
    <col customWidth="1" min="16" max="16" width="25.86"/>
    <col customWidth="1" min="17" max="17" width="27.0"/>
    <col customWidth="1" min="18" max="18" width="24.43"/>
    <col customWidth="1" min="19" max="19" width="23.29"/>
    <col customWidth="1" min="20" max="20" width="22.71"/>
    <col customWidth="1" min="21" max="21" width="23.14"/>
    <col customWidth="1" min="22" max="22" width="12.86"/>
  </cols>
  <sheetData>
    <row r="1" ht="12.75" customHeight="1">
      <c r="A1" s="144"/>
      <c r="B1" s="144"/>
      <c r="C1" s="144"/>
      <c r="D1" s="144"/>
      <c r="E1" s="144"/>
      <c r="F1" s="144"/>
      <c r="G1" s="144"/>
      <c r="H1" s="144"/>
      <c r="I1" s="144"/>
      <c r="J1" s="144"/>
      <c r="K1" s="144"/>
      <c r="L1" s="144"/>
      <c r="M1" s="144"/>
      <c r="N1" s="144"/>
      <c r="O1" s="144"/>
      <c r="P1" s="144"/>
      <c r="Q1" s="144"/>
      <c r="R1" s="144"/>
      <c r="S1" s="144"/>
      <c r="T1" s="144"/>
      <c r="U1" s="144"/>
      <c r="V1" s="144"/>
    </row>
    <row r="2" ht="12.75" customHeight="1">
      <c r="A2" s="144"/>
      <c r="B2" s="144"/>
      <c r="C2" s="144"/>
      <c r="D2" s="144"/>
      <c r="E2" s="144"/>
      <c r="F2" s="144"/>
      <c r="G2" s="144"/>
      <c r="H2" s="144"/>
      <c r="I2" s="144"/>
      <c r="J2" s="144"/>
      <c r="K2" s="144"/>
      <c r="L2" s="144"/>
      <c r="M2" s="144"/>
      <c r="N2" s="144"/>
      <c r="O2" s="144"/>
      <c r="P2" s="144"/>
      <c r="Q2" s="144"/>
      <c r="R2" s="144"/>
      <c r="S2" s="144"/>
      <c r="T2" s="144"/>
      <c r="U2" s="144"/>
      <c r="V2" s="144"/>
    </row>
    <row r="3" ht="12.75" customHeight="1">
      <c r="A3" s="150" t="s">
        <v>28</v>
      </c>
      <c r="B3" s="150" t="s">
        <v>29</v>
      </c>
      <c r="C3" s="150" t="s">
        <v>30</v>
      </c>
      <c r="D3" s="150" t="s">
        <v>31</v>
      </c>
      <c r="E3" s="150" t="s">
        <v>118</v>
      </c>
      <c r="F3" s="150" t="s">
        <v>32</v>
      </c>
      <c r="G3" s="150" t="s">
        <v>118</v>
      </c>
      <c r="H3" s="150" t="s">
        <v>33</v>
      </c>
      <c r="I3" s="150" t="s">
        <v>34</v>
      </c>
      <c r="J3" s="150" t="s">
        <v>329</v>
      </c>
      <c r="K3" s="150" t="s">
        <v>330</v>
      </c>
      <c r="L3" s="150" t="s">
        <v>331</v>
      </c>
      <c r="M3" s="150" t="s">
        <v>332</v>
      </c>
      <c r="N3" s="150" t="s">
        <v>333</v>
      </c>
      <c r="O3" s="150" t="s">
        <v>334</v>
      </c>
      <c r="P3" s="150" t="s">
        <v>335</v>
      </c>
      <c r="Q3" s="150" t="s">
        <v>336</v>
      </c>
      <c r="R3" s="150" t="s">
        <v>337</v>
      </c>
      <c r="S3" s="150" t="s">
        <v>338</v>
      </c>
      <c r="T3" s="150" t="s">
        <v>339</v>
      </c>
      <c r="U3" s="150" t="s">
        <v>340</v>
      </c>
      <c r="V3" s="144"/>
    </row>
    <row r="4" ht="12.75" customHeight="1">
      <c r="A4" s="144" t="str">
        <f>'Membership Revenue'!AA7</f>
        <v>Budget</v>
      </c>
      <c r="B4" s="144" t="str">
        <f>'Membership Revenue'!AB7</f>
        <v>6005-000000</v>
      </c>
      <c r="C4" s="144">
        <f>'Membership Revenue'!AC7</f>
        <v>100</v>
      </c>
      <c r="D4" s="151" t="str">
        <f>'Membership Revenue'!AD7</f>
        <v>083</v>
      </c>
      <c r="E4" s="151"/>
      <c r="F4" s="144"/>
      <c r="G4" s="144"/>
      <c r="H4" s="144">
        <f>'Membership Revenue'!AG7</f>
        <v>110</v>
      </c>
      <c r="I4" s="144" t="str">
        <f>'Membership Revenue'!AH7</f>
        <v/>
      </c>
      <c r="J4" s="152">
        <f>'Membership Revenue'!AI7</f>
        <v>1137</v>
      </c>
      <c r="K4" s="152">
        <f>'Membership Revenue'!AJ7</f>
        <v>2026</v>
      </c>
      <c r="L4" s="152">
        <f>'Membership Revenue'!AK7</f>
        <v>23289</v>
      </c>
      <c r="M4" s="152">
        <f>'Membership Revenue'!AL7</f>
        <v>7822</v>
      </c>
      <c r="N4" s="152">
        <f>'Membership Revenue'!AM7</f>
        <v>3199</v>
      </c>
      <c r="O4" s="152">
        <f>'Membership Revenue'!AN7</f>
        <v>1011</v>
      </c>
      <c r="P4" s="152">
        <f>'Membership Revenue'!AO7</f>
        <v>2318</v>
      </c>
      <c r="Q4" s="152">
        <f>'Membership Revenue'!AP7</f>
        <v>3846</v>
      </c>
      <c r="R4" s="152">
        <f>'Membership Revenue'!AQ7</f>
        <v>23119</v>
      </c>
      <c r="S4" s="152">
        <f>'Membership Revenue'!AR7</f>
        <v>6688</v>
      </c>
      <c r="T4" s="152">
        <f>'Membership Revenue'!AS7</f>
        <v>2599</v>
      </c>
      <c r="U4" s="152">
        <f>'Membership Revenue'!AT7</f>
        <v>2221</v>
      </c>
      <c r="V4" s="152">
        <f t="shared" ref="V4:V366" si="1">SUM(J4:U4)</f>
        <v>79275</v>
      </c>
    </row>
    <row r="5" ht="12.75" customHeight="1">
      <c r="A5" s="144" t="str">
        <f>Conferences!AA9</f>
        <v>Budget</v>
      </c>
      <c r="B5" s="144" t="str">
        <f>Conferences!AB9</f>
        <v>6025-000000</v>
      </c>
      <c r="C5" s="144">
        <f>Conferences!AC9</f>
        <v>150</v>
      </c>
      <c r="D5" s="151" t="str">
        <f>Conferences!AD9</f>
        <v>083</v>
      </c>
      <c r="E5" s="151" t="str">
        <f>Conferences!AE9</f>
        <v>R100</v>
      </c>
      <c r="F5" s="144"/>
      <c r="G5" s="144"/>
      <c r="H5" s="144">
        <f>Conferences!AG9</f>
        <v>110</v>
      </c>
      <c r="I5" s="144" t="str">
        <f>Conferences!AH9</f>
        <v/>
      </c>
      <c r="J5" s="152">
        <f>Conferences!AI9</f>
        <v>0</v>
      </c>
      <c r="K5" s="152">
        <f>Conferences!AJ9</f>
        <v>0</v>
      </c>
      <c r="L5" s="152">
        <f>Conferences!AK9</f>
        <v>0</v>
      </c>
      <c r="M5" s="152">
        <f>Conferences!AL9</f>
        <v>0</v>
      </c>
      <c r="N5" s="152">
        <f>Conferences!AM9</f>
        <v>0</v>
      </c>
      <c r="O5" s="152">
        <f>Conferences!AN9</f>
        <v>0</v>
      </c>
      <c r="P5" s="152">
        <f>Conferences!AO9</f>
        <v>0</v>
      </c>
      <c r="Q5" s="152">
        <f>Conferences!AP9</f>
        <v>0</v>
      </c>
      <c r="R5" s="152">
        <f>Conferences!AQ9</f>
        <v>0</v>
      </c>
      <c r="S5" s="152">
        <f>Conferences!AR9</f>
        <v>0</v>
      </c>
      <c r="T5" s="152">
        <f>Conferences!AS9</f>
        <v>25500</v>
      </c>
      <c r="U5" s="152">
        <f>Conferences!AT9</f>
        <v>0</v>
      </c>
      <c r="V5" s="152">
        <f t="shared" si="1"/>
        <v>25500</v>
      </c>
    </row>
    <row r="6" ht="12.75" customHeight="1">
      <c r="A6" s="144" t="str">
        <f>Conferences!AA10</f>
        <v>Budget</v>
      </c>
      <c r="B6" s="144" t="str">
        <f>Conferences!AB10</f>
        <v>6025-000000</v>
      </c>
      <c r="C6" s="144">
        <f>Conferences!AC10</f>
        <v>150</v>
      </c>
      <c r="D6" s="151" t="str">
        <f>Conferences!AD10</f>
        <v>083</v>
      </c>
      <c r="E6" s="151" t="str">
        <f>Conferences!AE10</f>
        <v>R200</v>
      </c>
      <c r="F6" s="144"/>
      <c r="G6" s="144"/>
      <c r="H6" s="144">
        <f>Conferences!AG10</f>
        <v>110</v>
      </c>
      <c r="I6" s="144" t="str">
        <f>Conferences!AH10</f>
        <v/>
      </c>
      <c r="J6" s="152">
        <f>Conferences!AI10</f>
        <v>0</v>
      </c>
      <c r="K6" s="152">
        <f>Conferences!AJ10</f>
        <v>0</v>
      </c>
      <c r="L6" s="152">
        <f>Conferences!AK10</f>
        <v>0</v>
      </c>
      <c r="M6" s="152">
        <f>Conferences!AL10</f>
        <v>0</v>
      </c>
      <c r="N6" s="152">
        <f>Conferences!AM10</f>
        <v>0</v>
      </c>
      <c r="O6" s="152">
        <f>Conferences!AN10</f>
        <v>0</v>
      </c>
      <c r="P6" s="152">
        <f>Conferences!AO10</f>
        <v>0</v>
      </c>
      <c r="Q6" s="152">
        <f>Conferences!AP10</f>
        <v>0</v>
      </c>
      <c r="R6" s="152">
        <f>Conferences!AQ10</f>
        <v>0</v>
      </c>
      <c r="S6" s="152">
        <f>Conferences!AR10</f>
        <v>0</v>
      </c>
      <c r="T6" s="152">
        <f>Conferences!AS10</f>
        <v>0</v>
      </c>
      <c r="U6" s="152">
        <f>Conferences!AT10</f>
        <v>0</v>
      </c>
      <c r="V6" s="152">
        <f t="shared" si="1"/>
        <v>0</v>
      </c>
    </row>
    <row r="7" ht="12.75" customHeight="1">
      <c r="A7" s="144" t="str">
        <f>Conferences!AA11</f>
        <v>Budget</v>
      </c>
      <c r="B7" s="144" t="str">
        <f>Conferences!AB11</f>
        <v>6025-000000</v>
      </c>
      <c r="C7" s="144">
        <f>Conferences!AC11</f>
        <v>150</v>
      </c>
      <c r="D7" s="151" t="str">
        <f>Conferences!AD11</f>
        <v>083</v>
      </c>
      <c r="E7" s="151" t="str">
        <f>Conferences!AE11</f>
        <v>R300</v>
      </c>
      <c r="F7" s="144"/>
      <c r="G7" s="144"/>
      <c r="H7" s="144">
        <f>Conferences!AG11</f>
        <v>110</v>
      </c>
      <c r="I7" s="144" t="str">
        <f>Conferences!AH11</f>
        <v/>
      </c>
      <c r="J7" s="152">
        <f>Conferences!AI11</f>
        <v>0</v>
      </c>
      <c r="K7" s="152">
        <f>Conferences!AJ11</f>
        <v>0</v>
      </c>
      <c r="L7" s="152">
        <f>Conferences!AK11</f>
        <v>0</v>
      </c>
      <c r="M7" s="152">
        <f>Conferences!AL11</f>
        <v>0</v>
      </c>
      <c r="N7" s="152">
        <f>Conferences!AM11</f>
        <v>0</v>
      </c>
      <c r="O7" s="152">
        <f>Conferences!AN11</f>
        <v>0</v>
      </c>
      <c r="P7" s="152">
        <f>Conferences!AO11</f>
        <v>0</v>
      </c>
      <c r="Q7" s="152">
        <f>Conferences!AP11</f>
        <v>0</v>
      </c>
      <c r="R7" s="152">
        <f>Conferences!AQ11</f>
        <v>0</v>
      </c>
      <c r="S7" s="152">
        <f>Conferences!AR11</f>
        <v>0</v>
      </c>
      <c r="T7" s="152">
        <f>Conferences!AS11</f>
        <v>0</v>
      </c>
      <c r="U7" s="152">
        <f>Conferences!AT11</f>
        <v>0</v>
      </c>
      <c r="V7" s="152">
        <f t="shared" si="1"/>
        <v>0</v>
      </c>
    </row>
    <row r="8" ht="12.75" customHeight="1">
      <c r="A8" s="144" t="str">
        <f>Conferences!AA12</f>
        <v>Budget</v>
      </c>
      <c r="B8" s="144" t="str">
        <f>Conferences!AB12</f>
        <v>6025-000000</v>
      </c>
      <c r="C8" s="144">
        <f>Conferences!AC12</f>
        <v>150</v>
      </c>
      <c r="D8" s="151" t="str">
        <f>Conferences!AD12</f>
        <v>083</v>
      </c>
      <c r="E8" s="151" t="str">
        <f>Conferences!AE12</f>
        <v>R400</v>
      </c>
      <c r="F8" s="144"/>
      <c r="G8" s="144"/>
      <c r="H8" s="144">
        <f>Conferences!AG12</f>
        <v>110</v>
      </c>
      <c r="I8" s="144" t="str">
        <f>Conferences!AH12</f>
        <v/>
      </c>
      <c r="J8" s="152">
        <f>Conferences!AI12</f>
        <v>0</v>
      </c>
      <c r="K8" s="152">
        <f>Conferences!AJ12</f>
        <v>0</v>
      </c>
      <c r="L8" s="152">
        <f>Conferences!AK12</f>
        <v>0</v>
      </c>
      <c r="M8" s="152">
        <f>Conferences!AL12</f>
        <v>0</v>
      </c>
      <c r="N8" s="152">
        <f>Conferences!AM12</f>
        <v>0</v>
      </c>
      <c r="O8" s="152">
        <f>Conferences!AN12</f>
        <v>0</v>
      </c>
      <c r="P8" s="152">
        <f>Conferences!AO12</f>
        <v>0</v>
      </c>
      <c r="Q8" s="152">
        <f>Conferences!AP12</f>
        <v>0</v>
      </c>
      <c r="R8" s="152">
        <f>Conferences!AQ12</f>
        <v>0</v>
      </c>
      <c r="S8" s="152">
        <f>Conferences!AR12</f>
        <v>0</v>
      </c>
      <c r="T8" s="152">
        <f>Conferences!AS12</f>
        <v>0</v>
      </c>
      <c r="U8" s="152">
        <f>Conferences!AT12</f>
        <v>0</v>
      </c>
      <c r="V8" s="152">
        <f t="shared" si="1"/>
        <v>0</v>
      </c>
    </row>
    <row r="9" ht="12.75" customHeight="1">
      <c r="A9" s="144" t="str">
        <f>Conferences!AA13</f>
        <v>Budget</v>
      </c>
      <c r="B9" s="144" t="str">
        <f>Conferences!AB13</f>
        <v>6025-000000</v>
      </c>
      <c r="C9" s="144">
        <f>Conferences!AC13</f>
        <v>150</v>
      </c>
      <c r="D9" s="151" t="str">
        <f>Conferences!AD13</f>
        <v>083</v>
      </c>
      <c r="E9" s="151" t="str">
        <f>Conferences!AE13</f>
        <v>R500</v>
      </c>
      <c r="F9" s="144"/>
      <c r="G9" s="144"/>
      <c r="H9" s="144">
        <f>Conferences!AG13</f>
        <v>110</v>
      </c>
      <c r="I9" s="144" t="str">
        <f>Conferences!AH13</f>
        <v/>
      </c>
      <c r="J9" s="152">
        <f>Conferences!AI13</f>
        <v>0</v>
      </c>
      <c r="K9" s="152">
        <f>Conferences!AJ13</f>
        <v>0</v>
      </c>
      <c r="L9" s="152">
        <f>Conferences!AK13</f>
        <v>0</v>
      </c>
      <c r="M9" s="152">
        <f>Conferences!AL13</f>
        <v>0</v>
      </c>
      <c r="N9" s="152">
        <f>Conferences!AM13</f>
        <v>0</v>
      </c>
      <c r="O9" s="152">
        <f>Conferences!AN13</f>
        <v>0</v>
      </c>
      <c r="P9" s="152">
        <f>Conferences!AO13</f>
        <v>0</v>
      </c>
      <c r="Q9" s="152">
        <f>Conferences!AP13</f>
        <v>0</v>
      </c>
      <c r="R9" s="152">
        <f>Conferences!AQ13</f>
        <v>0</v>
      </c>
      <c r="S9" s="152">
        <f>Conferences!AR13</f>
        <v>0</v>
      </c>
      <c r="T9" s="152">
        <f>Conferences!AS13</f>
        <v>0</v>
      </c>
      <c r="U9" s="152">
        <f>Conferences!AT13</f>
        <v>0</v>
      </c>
      <c r="V9" s="152">
        <f t="shared" si="1"/>
        <v>0</v>
      </c>
    </row>
    <row r="10" ht="12.75" customHeight="1">
      <c r="A10" s="144" t="str">
        <f>Conferences!AA14</f>
        <v>Budget</v>
      </c>
      <c r="B10" s="144" t="str">
        <f>Conferences!AB14</f>
        <v>6025-000000</v>
      </c>
      <c r="C10" s="144">
        <f>Conferences!AC14</f>
        <v>150</v>
      </c>
      <c r="D10" s="151" t="str">
        <f>Conferences!AD14</f>
        <v>083</v>
      </c>
      <c r="E10" s="151" t="str">
        <f>Conferences!AE14</f>
        <v>R600</v>
      </c>
      <c r="F10" s="144"/>
      <c r="G10" s="144"/>
      <c r="H10" s="144">
        <f>Conferences!AG14</f>
        <v>110</v>
      </c>
      <c r="I10" s="144" t="str">
        <f>Conferences!AH14</f>
        <v/>
      </c>
      <c r="J10" s="152">
        <f>Conferences!AI14</f>
        <v>0</v>
      </c>
      <c r="K10" s="152">
        <f>Conferences!AJ14</f>
        <v>0</v>
      </c>
      <c r="L10" s="152">
        <f>Conferences!AK14</f>
        <v>0</v>
      </c>
      <c r="M10" s="152">
        <f>Conferences!AL14</f>
        <v>0</v>
      </c>
      <c r="N10" s="152">
        <f>Conferences!AM14</f>
        <v>0</v>
      </c>
      <c r="O10" s="152">
        <f>Conferences!AN14</f>
        <v>0</v>
      </c>
      <c r="P10" s="152">
        <f>Conferences!AO14</f>
        <v>0</v>
      </c>
      <c r="Q10" s="152">
        <f>Conferences!AP14</f>
        <v>0</v>
      </c>
      <c r="R10" s="152">
        <f>Conferences!AQ14</f>
        <v>0</v>
      </c>
      <c r="S10" s="152">
        <f>Conferences!AR14</f>
        <v>0</v>
      </c>
      <c r="T10" s="152">
        <f>Conferences!AS14</f>
        <v>0</v>
      </c>
      <c r="U10" s="152">
        <f>Conferences!AT14</f>
        <v>0</v>
      </c>
      <c r="V10" s="152">
        <f t="shared" si="1"/>
        <v>0</v>
      </c>
    </row>
    <row r="11" ht="12.75" customHeight="1">
      <c r="A11" s="144" t="str">
        <f>Conferences!AA15</f>
        <v>Budget</v>
      </c>
      <c r="B11" s="144" t="str">
        <f>Conferences!AB15</f>
        <v>6025-000000</v>
      </c>
      <c r="C11" s="144">
        <f>Conferences!AC15</f>
        <v>150</v>
      </c>
      <c r="D11" s="151" t="str">
        <f>Conferences!AD15</f>
        <v>083</v>
      </c>
      <c r="E11" s="151" t="str">
        <f>Conferences!AE15</f>
        <v>R700</v>
      </c>
      <c r="F11" s="144"/>
      <c r="G11" s="144"/>
      <c r="H11" s="144">
        <f>Conferences!AG15</f>
        <v>110</v>
      </c>
      <c r="I11" s="144" t="str">
        <f>Conferences!AH15</f>
        <v/>
      </c>
      <c r="J11" s="152">
        <f>Conferences!AI15</f>
        <v>0</v>
      </c>
      <c r="K11" s="152">
        <f>Conferences!AJ15</f>
        <v>0</v>
      </c>
      <c r="L11" s="152">
        <f>Conferences!AK15</f>
        <v>0</v>
      </c>
      <c r="M11" s="152">
        <f>Conferences!AL15</f>
        <v>0</v>
      </c>
      <c r="N11" s="152">
        <f>Conferences!AM15</f>
        <v>0</v>
      </c>
      <c r="O11" s="152">
        <f>Conferences!AN15</f>
        <v>0</v>
      </c>
      <c r="P11" s="152">
        <f>Conferences!AO15</f>
        <v>0</v>
      </c>
      <c r="Q11" s="152">
        <f>Conferences!AP15</f>
        <v>0</v>
      </c>
      <c r="R11" s="152">
        <f>Conferences!AQ15</f>
        <v>0</v>
      </c>
      <c r="S11" s="152">
        <f>Conferences!AR15</f>
        <v>0</v>
      </c>
      <c r="T11" s="152">
        <f>Conferences!AS15</f>
        <v>0</v>
      </c>
      <c r="U11" s="152">
        <f>Conferences!AT15</f>
        <v>0</v>
      </c>
      <c r="V11" s="152">
        <f t="shared" si="1"/>
        <v>0</v>
      </c>
    </row>
    <row r="12" ht="12.75" customHeight="1">
      <c r="A12" s="144" t="str">
        <f>Conferences!AA16</f>
        <v>Budget</v>
      </c>
      <c r="B12" s="144" t="str">
        <f>Conferences!AB16</f>
        <v>6050-000000</v>
      </c>
      <c r="C12" s="144">
        <f>Conferences!AC16</f>
        <v>150</v>
      </c>
      <c r="D12" s="151" t="str">
        <f>Conferences!AD16</f>
        <v>083</v>
      </c>
      <c r="E12" s="151"/>
      <c r="F12" s="144"/>
      <c r="G12" s="144"/>
      <c r="H12" s="144">
        <f>Conferences!AG16</f>
        <v>110</v>
      </c>
      <c r="I12" s="144" t="str">
        <f>Conferences!AH16</f>
        <v/>
      </c>
      <c r="J12" s="152">
        <f>Conferences!AI16</f>
        <v>0</v>
      </c>
      <c r="K12" s="152">
        <f>Conferences!AJ16</f>
        <v>0</v>
      </c>
      <c r="L12" s="152">
        <f>Conferences!AK16</f>
        <v>0</v>
      </c>
      <c r="M12" s="152">
        <f>Conferences!AL16</f>
        <v>0</v>
      </c>
      <c r="N12" s="152">
        <f>Conferences!AM16</f>
        <v>0</v>
      </c>
      <c r="O12" s="152">
        <f>Conferences!AN16</f>
        <v>0</v>
      </c>
      <c r="P12" s="152">
        <f>Conferences!AO16</f>
        <v>0</v>
      </c>
      <c r="Q12" s="152">
        <f>Conferences!AP16</f>
        <v>0</v>
      </c>
      <c r="R12" s="152">
        <f>Conferences!AQ16</f>
        <v>0</v>
      </c>
      <c r="S12" s="152">
        <f>Conferences!AR16</f>
        <v>0</v>
      </c>
      <c r="T12" s="152">
        <f>Conferences!AS16</f>
        <v>0</v>
      </c>
      <c r="U12" s="152">
        <f>Conferences!AT16</f>
        <v>0</v>
      </c>
      <c r="V12" s="152">
        <f t="shared" si="1"/>
        <v>0</v>
      </c>
    </row>
    <row r="13" ht="12.75" customHeight="1">
      <c r="A13" s="144" t="str">
        <f>Conferences!AA17</f>
        <v>Budget</v>
      </c>
      <c r="B13" s="144" t="str">
        <f>Conferences!AB17</f>
        <v>6055-000000</v>
      </c>
      <c r="C13" s="144">
        <f>Conferences!AC17</f>
        <v>150</v>
      </c>
      <c r="D13" s="151" t="str">
        <f>Conferences!AD17</f>
        <v>083</v>
      </c>
      <c r="E13" s="151"/>
      <c r="F13" s="144"/>
      <c r="G13" s="144"/>
      <c r="H13" s="144">
        <f>Conferences!AG17</f>
        <v>110</v>
      </c>
      <c r="I13" s="144" t="str">
        <f>Conferences!AH17</f>
        <v/>
      </c>
      <c r="J13" s="152">
        <f>Conferences!AI17</f>
        <v>0</v>
      </c>
      <c r="K13" s="152">
        <f>Conferences!AJ17</f>
        <v>0</v>
      </c>
      <c r="L13" s="152">
        <f>Conferences!AK17</f>
        <v>0</v>
      </c>
      <c r="M13" s="152">
        <f>Conferences!AL17</f>
        <v>0</v>
      </c>
      <c r="N13" s="152">
        <f>Conferences!AM17</f>
        <v>0</v>
      </c>
      <c r="O13" s="152">
        <f>Conferences!AN17</f>
        <v>0</v>
      </c>
      <c r="P13" s="152">
        <f>Conferences!AO17</f>
        <v>0</v>
      </c>
      <c r="Q13" s="152">
        <f>Conferences!AP17</f>
        <v>0</v>
      </c>
      <c r="R13" s="152">
        <f>Conferences!AQ17</f>
        <v>0</v>
      </c>
      <c r="S13" s="152">
        <f>Conferences!AR17</f>
        <v>0</v>
      </c>
      <c r="T13" s="152">
        <f>Conferences!AS17</f>
        <v>500</v>
      </c>
      <c r="U13" s="152">
        <f>Conferences!AT17</f>
        <v>0</v>
      </c>
      <c r="V13" s="152">
        <f t="shared" si="1"/>
        <v>500</v>
      </c>
    </row>
    <row r="14" ht="12.75" customHeight="1">
      <c r="A14" s="144" t="str">
        <f>Conferences!AA18</f>
        <v>Budget</v>
      </c>
      <c r="B14" s="144" t="str">
        <f>Conferences!AB18</f>
        <v>6060-000000</v>
      </c>
      <c r="C14" s="144">
        <f>Conferences!AC18</f>
        <v>150</v>
      </c>
      <c r="D14" s="151" t="str">
        <f>Conferences!AD18</f>
        <v>083</v>
      </c>
      <c r="E14" s="151"/>
      <c r="F14" s="144"/>
      <c r="G14" s="144"/>
      <c r="H14" s="144">
        <f>Conferences!AG18</f>
        <v>110</v>
      </c>
      <c r="I14" s="144" t="str">
        <f>Conferences!AH18</f>
        <v/>
      </c>
      <c r="J14" s="152">
        <f>Conferences!AI18</f>
        <v>0</v>
      </c>
      <c r="K14" s="152">
        <f>Conferences!AJ18</f>
        <v>0</v>
      </c>
      <c r="L14" s="152">
        <f>Conferences!AK18</f>
        <v>0</v>
      </c>
      <c r="M14" s="152">
        <f>Conferences!AL18</f>
        <v>0</v>
      </c>
      <c r="N14" s="152">
        <f>Conferences!AM18</f>
        <v>0</v>
      </c>
      <c r="O14" s="152">
        <f>Conferences!AN18</f>
        <v>0</v>
      </c>
      <c r="P14" s="152">
        <f>Conferences!AO18</f>
        <v>0</v>
      </c>
      <c r="Q14" s="152">
        <f>Conferences!AP18</f>
        <v>0</v>
      </c>
      <c r="R14" s="152">
        <f>Conferences!AQ18</f>
        <v>0</v>
      </c>
      <c r="S14" s="152">
        <f>Conferences!AR18</f>
        <v>0</v>
      </c>
      <c r="T14" s="152">
        <f>Conferences!AS18</f>
        <v>0</v>
      </c>
      <c r="U14" s="152">
        <f>Conferences!AT18</f>
        <v>0</v>
      </c>
      <c r="V14" s="152">
        <f t="shared" si="1"/>
        <v>0</v>
      </c>
    </row>
    <row r="15" ht="12.75" customHeight="1">
      <c r="A15" s="144" t="str">
        <f>Conferences!AA19</f>
        <v>Budget</v>
      </c>
      <c r="B15" s="144" t="str">
        <f>Conferences!AB19</f>
        <v>6030-000000</v>
      </c>
      <c r="C15" s="144">
        <f>Conferences!AC19</f>
        <v>150</v>
      </c>
      <c r="D15" s="151" t="str">
        <f>Conferences!AD19</f>
        <v>083</v>
      </c>
      <c r="E15" s="151"/>
      <c r="F15" s="144"/>
      <c r="G15" s="144"/>
      <c r="H15" s="144">
        <f>Conferences!AG19</f>
        <v>110</v>
      </c>
      <c r="I15" s="144" t="str">
        <f>Conferences!AH19</f>
        <v/>
      </c>
      <c r="J15" s="152">
        <f>Conferences!AI19</f>
        <v>0</v>
      </c>
      <c r="K15" s="152">
        <f>Conferences!AJ19</f>
        <v>0</v>
      </c>
      <c r="L15" s="152">
        <f>Conferences!AK19</f>
        <v>0</v>
      </c>
      <c r="M15" s="152">
        <f>Conferences!AL19</f>
        <v>0</v>
      </c>
      <c r="N15" s="152">
        <f>Conferences!AM19</f>
        <v>0</v>
      </c>
      <c r="O15" s="152">
        <f>Conferences!AN19</f>
        <v>0</v>
      </c>
      <c r="P15" s="152">
        <f>Conferences!AO19</f>
        <v>0</v>
      </c>
      <c r="Q15" s="152">
        <f>Conferences!AP19</f>
        <v>0</v>
      </c>
      <c r="R15" s="152">
        <f>Conferences!AQ19</f>
        <v>0</v>
      </c>
      <c r="S15" s="152">
        <f>Conferences!AR19</f>
        <v>0</v>
      </c>
      <c r="T15" s="152">
        <f>Conferences!AS19</f>
        <v>500</v>
      </c>
      <c r="U15" s="152">
        <f>Conferences!AT19</f>
        <v>0</v>
      </c>
      <c r="V15" s="152">
        <f t="shared" si="1"/>
        <v>500</v>
      </c>
    </row>
    <row r="16" ht="12.75" customHeight="1">
      <c r="A16" s="144" t="str">
        <f>Conferences!AA20</f>
        <v>Budget</v>
      </c>
      <c r="B16" s="144" t="str">
        <f>Conferences!AB20</f>
        <v>6035-000000</v>
      </c>
      <c r="C16" s="144">
        <f>Conferences!AC20</f>
        <v>150</v>
      </c>
      <c r="D16" s="151" t="str">
        <f>Conferences!AD20</f>
        <v>083</v>
      </c>
      <c r="E16" s="151"/>
      <c r="F16" s="144"/>
      <c r="G16" s="144"/>
      <c r="H16" s="144">
        <f>Conferences!AG20</f>
        <v>110</v>
      </c>
      <c r="I16" s="144" t="str">
        <f>Conferences!AH20</f>
        <v/>
      </c>
      <c r="J16" s="152">
        <f>Conferences!AI20</f>
        <v>0</v>
      </c>
      <c r="K16" s="152">
        <f>Conferences!AJ20</f>
        <v>0</v>
      </c>
      <c r="L16" s="152">
        <f>Conferences!AK20</f>
        <v>0</v>
      </c>
      <c r="M16" s="152">
        <f>Conferences!AL20</f>
        <v>0</v>
      </c>
      <c r="N16" s="152">
        <f>Conferences!AM20</f>
        <v>0</v>
      </c>
      <c r="O16" s="152">
        <f>Conferences!AN20</f>
        <v>0</v>
      </c>
      <c r="P16" s="152">
        <f>Conferences!AO20</f>
        <v>0</v>
      </c>
      <c r="Q16" s="152">
        <f>Conferences!AP20</f>
        <v>0</v>
      </c>
      <c r="R16" s="152">
        <f>Conferences!AQ20</f>
        <v>0</v>
      </c>
      <c r="S16" s="152">
        <f>Conferences!AR20</f>
        <v>0</v>
      </c>
      <c r="T16" s="152">
        <f>Conferences!AS20</f>
        <v>350</v>
      </c>
      <c r="U16" s="152">
        <f>Conferences!AT20</f>
        <v>0</v>
      </c>
      <c r="V16" s="152">
        <f t="shared" si="1"/>
        <v>350</v>
      </c>
    </row>
    <row r="17" ht="12.75" customHeight="1">
      <c r="A17" s="144" t="str">
        <f>Conferences!AA21</f>
        <v>Budget</v>
      </c>
      <c r="B17" s="144" t="str">
        <f>Conferences!AB21</f>
        <v>6040-000000</v>
      </c>
      <c r="C17" s="144">
        <f>Conferences!AC21</f>
        <v>150</v>
      </c>
      <c r="D17" s="151" t="str">
        <f>Conferences!AD21</f>
        <v>083</v>
      </c>
      <c r="E17" s="151"/>
      <c r="F17" s="144"/>
      <c r="G17" s="144"/>
      <c r="H17" s="144">
        <f>Conferences!AG21</f>
        <v>110</v>
      </c>
      <c r="I17" s="144" t="str">
        <f>Conferences!AH21</f>
        <v/>
      </c>
      <c r="J17" s="152">
        <f>Conferences!AI21</f>
        <v>0</v>
      </c>
      <c r="K17" s="152">
        <f>Conferences!AJ21</f>
        <v>0</v>
      </c>
      <c r="L17" s="152">
        <f>Conferences!AK21</f>
        <v>0</v>
      </c>
      <c r="M17" s="152">
        <f>Conferences!AL21</f>
        <v>0</v>
      </c>
      <c r="N17" s="152">
        <f>Conferences!AM21</f>
        <v>0</v>
      </c>
      <c r="O17" s="152">
        <f>Conferences!AN21</f>
        <v>0</v>
      </c>
      <c r="P17" s="152">
        <f>Conferences!AO21</f>
        <v>0</v>
      </c>
      <c r="Q17" s="152">
        <f>Conferences!AP21</f>
        <v>0</v>
      </c>
      <c r="R17" s="152">
        <f>Conferences!AQ21</f>
        <v>0</v>
      </c>
      <c r="S17" s="152">
        <f>Conferences!AR21</f>
        <v>0</v>
      </c>
      <c r="T17" s="152">
        <f>Conferences!AS21</f>
        <v>300</v>
      </c>
      <c r="U17" s="152">
        <f>Conferences!AT21</f>
        <v>0</v>
      </c>
      <c r="V17" s="152">
        <f t="shared" si="1"/>
        <v>300</v>
      </c>
    </row>
    <row r="18" ht="12.75" customHeight="1">
      <c r="A18" s="144" t="str">
        <f>Conferences!AA22</f>
        <v>Budget</v>
      </c>
      <c r="B18" s="144" t="str">
        <f>Conferences!AB22</f>
        <v>6010-000000</v>
      </c>
      <c r="C18" s="144">
        <f>Conferences!AC22</f>
        <v>150</v>
      </c>
      <c r="D18" s="151" t="str">
        <f>Conferences!AD22</f>
        <v>083</v>
      </c>
      <c r="E18" s="151"/>
      <c r="F18" s="144"/>
      <c r="G18" s="144"/>
      <c r="H18" s="144">
        <f>Conferences!AG22</f>
        <v>110</v>
      </c>
      <c r="I18" s="144" t="str">
        <f>Conferences!AH22</f>
        <v/>
      </c>
      <c r="J18" s="152">
        <f>Conferences!AI22</f>
        <v>0</v>
      </c>
      <c r="K18" s="152">
        <f>Conferences!AJ22</f>
        <v>0</v>
      </c>
      <c r="L18" s="152">
        <f>Conferences!AK22</f>
        <v>0</v>
      </c>
      <c r="M18" s="152">
        <f>Conferences!AL22</f>
        <v>0</v>
      </c>
      <c r="N18" s="152">
        <f>Conferences!AM22</f>
        <v>0</v>
      </c>
      <c r="O18" s="152">
        <f>Conferences!AN22</f>
        <v>0</v>
      </c>
      <c r="P18" s="152">
        <f>Conferences!AO22</f>
        <v>0</v>
      </c>
      <c r="Q18" s="152">
        <f>Conferences!AP22</f>
        <v>0</v>
      </c>
      <c r="R18" s="152">
        <f>Conferences!AQ22</f>
        <v>0</v>
      </c>
      <c r="S18" s="152">
        <f>Conferences!AR22</f>
        <v>0</v>
      </c>
      <c r="T18" s="152">
        <f>Conferences!AS22</f>
        <v>0</v>
      </c>
      <c r="U18" s="152">
        <f>Conferences!AT22</f>
        <v>0</v>
      </c>
      <c r="V18" s="152">
        <f t="shared" si="1"/>
        <v>0</v>
      </c>
    </row>
    <row r="19" ht="12.75" customHeight="1">
      <c r="A19" s="144" t="str">
        <f>Conferences!AA23</f>
        <v>Budget</v>
      </c>
      <c r="B19" s="144" t="str">
        <f>Conferences!AB23</f>
        <v>6020-000000</v>
      </c>
      <c r="C19" s="144">
        <f>Conferences!AC23</f>
        <v>150</v>
      </c>
      <c r="D19" s="151" t="str">
        <f>Conferences!AD23</f>
        <v>083</v>
      </c>
      <c r="E19" s="151"/>
      <c r="F19" s="144"/>
      <c r="G19" s="144"/>
      <c r="H19" s="144">
        <f>Conferences!AG23</f>
        <v>110</v>
      </c>
      <c r="I19" s="144" t="str">
        <f>Conferences!AH23</f>
        <v/>
      </c>
      <c r="J19" s="152">
        <f>Conferences!AI23</f>
        <v>0</v>
      </c>
      <c r="K19" s="152">
        <f>Conferences!AJ23</f>
        <v>0</v>
      </c>
      <c r="L19" s="152">
        <f>Conferences!AK23</f>
        <v>0</v>
      </c>
      <c r="M19" s="152">
        <f>Conferences!AL23</f>
        <v>0</v>
      </c>
      <c r="N19" s="152">
        <f>Conferences!AM23</f>
        <v>0</v>
      </c>
      <c r="O19" s="152">
        <f>Conferences!AN23</f>
        <v>0</v>
      </c>
      <c r="P19" s="152">
        <f>Conferences!AO23</f>
        <v>0</v>
      </c>
      <c r="Q19" s="152">
        <f>Conferences!AP23</f>
        <v>0</v>
      </c>
      <c r="R19" s="152">
        <f>Conferences!AQ23</f>
        <v>0</v>
      </c>
      <c r="S19" s="152">
        <f>Conferences!AR23</f>
        <v>0</v>
      </c>
      <c r="T19" s="152">
        <f>Conferences!AS23</f>
        <v>0</v>
      </c>
      <c r="U19" s="152">
        <f>Conferences!AT23</f>
        <v>0</v>
      </c>
      <c r="V19" s="152">
        <f t="shared" si="1"/>
        <v>0</v>
      </c>
    </row>
    <row r="20" ht="12.75" customHeight="1">
      <c r="A20" s="144" t="str">
        <f>Conferences!AA27</f>
        <v>Budget</v>
      </c>
      <c r="B20" s="144" t="str">
        <f>Conferences!AB27</f>
        <v>7004-000000</v>
      </c>
      <c r="C20" s="144">
        <f>Conferences!AC27</f>
        <v>150</v>
      </c>
      <c r="D20" s="151" t="str">
        <f>Conferences!AD27</f>
        <v>083</v>
      </c>
      <c r="E20" s="151"/>
      <c r="F20" s="144"/>
      <c r="G20" s="144"/>
      <c r="H20" s="144">
        <f>Conferences!AG27</f>
        <v>110</v>
      </c>
      <c r="I20" s="144" t="str">
        <f>Conferences!AH27</f>
        <v/>
      </c>
      <c r="J20" s="152">
        <f>Conferences!AI27</f>
        <v>0</v>
      </c>
      <c r="K20" s="152">
        <f>Conferences!AJ27</f>
        <v>0</v>
      </c>
      <c r="L20" s="152">
        <f>Conferences!AK27</f>
        <v>0</v>
      </c>
      <c r="M20" s="152">
        <f>Conferences!AL27</f>
        <v>0</v>
      </c>
      <c r="N20" s="152">
        <f>Conferences!AM27</f>
        <v>0</v>
      </c>
      <c r="O20" s="152">
        <f>Conferences!AN27</f>
        <v>0</v>
      </c>
      <c r="P20" s="152">
        <f>Conferences!AO27</f>
        <v>0</v>
      </c>
      <c r="Q20" s="152">
        <f>Conferences!AP27</f>
        <v>0</v>
      </c>
      <c r="R20" s="152">
        <f>Conferences!AQ27</f>
        <v>0</v>
      </c>
      <c r="S20" s="152">
        <f>Conferences!AR27</f>
        <v>0</v>
      </c>
      <c r="T20" s="152">
        <f>Conferences!AS27</f>
        <v>200</v>
      </c>
      <c r="U20" s="152">
        <f>Conferences!AT27</f>
        <v>0</v>
      </c>
      <c r="V20" s="152">
        <f t="shared" si="1"/>
        <v>200</v>
      </c>
    </row>
    <row r="21" ht="12.75" customHeight="1">
      <c r="A21" s="144" t="str">
        <f>Conferences!AA28</f>
        <v>Budget</v>
      </c>
      <c r="B21" s="144" t="str">
        <f>Conferences!AB28</f>
        <v>7008-000000</v>
      </c>
      <c r="C21" s="144">
        <f>Conferences!AC28</f>
        <v>150</v>
      </c>
      <c r="D21" s="151" t="str">
        <f>Conferences!AD28</f>
        <v>083</v>
      </c>
      <c r="E21" s="151"/>
      <c r="F21" s="144"/>
      <c r="G21" s="144"/>
      <c r="H21" s="144">
        <f>Conferences!AG28</f>
        <v>110</v>
      </c>
      <c r="I21" s="144" t="str">
        <f>Conferences!AH28</f>
        <v/>
      </c>
      <c r="J21" s="152">
        <f>Conferences!AI28</f>
        <v>0</v>
      </c>
      <c r="K21" s="152">
        <f>Conferences!AJ28</f>
        <v>0</v>
      </c>
      <c r="L21" s="152">
        <f>Conferences!AK28</f>
        <v>0</v>
      </c>
      <c r="M21" s="152">
        <f>Conferences!AL28</f>
        <v>0</v>
      </c>
      <c r="N21" s="152">
        <f>Conferences!AM28</f>
        <v>0</v>
      </c>
      <c r="O21" s="152">
        <f>Conferences!AN28</f>
        <v>0</v>
      </c>
      <c r="P21" s="152">
        <f>Conferences!AO28</f>
        <v>0</v>
      </c>
      <c r="Q21" s="152">
        <f>Conferences!AP28</f>
        <v>0</v>
      </c>
      <c r="R21" s="152">
        <f>Conferences!AQ28</f>
        <v>0</v>
      </c>
      <c r="S21" s="152">
        <f>Conferences!AR28</f>
        <v>0</v>
      </c>
      <c r="T21" s="152">
        <f>Conferences!AS28</f>
        <v>0</v>
      </c>
      <c r="U21" s="152">
        <f>Conferences!AT28</f>
        <v>0</v>
      </c>
      <c r="V21" s="152">
        <f t="shared" si="1"/>
        <v>0</v>
      </c>
    </row>
    <row r="22" ht="12.75" customHeight="1">
      <c r="A22" s="144" t="str">
        <f>Conferences!AA29</f>
        <v>Budget</v>
      </c>
      <c r="B22" s="144" t="str">
        <f>Conferences!AB29</f>
        <v>7010-000000</v>
      </c>
      <c r="C22" s="144">
        <f>Conferences!AC29</f>
        <v>150</v>
      </c>
      <c r="D22" s="151" t="str">
        <f>Conferences!AD29</f>
        <v>083</v>
      </c>
      <c r="E22" s="151"/>
      <c r="F22" s="144"/>
      <c r="G22" s="144"/>
      <c r="H22" s="144">
        <f>Conferences!AG29</f>
        <v>110</v>
      </c>
      <c r="I22" s="144" t="str">
        <f>Conferences!AH29</f>
        <v/>
      </c>
      <c r="J22" s="152">
        <f>Conferences!AI29</f>
        <v>0</v>
      </c>
      <c r="K22" s="152">
        <f>Conferences!AJ29</f>
        <v>0</v>
      </c>
      <c r="L22" s="152">
        <f>Conferences!AK29</f>
        <v>0</v>
      </c>
      <c r="M22" s="152">
        <f>Conferences!AL29</f>
        <v>0</v>
      </c>
      <c r="N22" s="152">
        <f>Conferences!AM29</f>
        <v>0</v>
      </c>
      <c r="O22" s="152">
        <f>Conferences!AN29</f>
        <v>0</v>
      </c>
      <c r="P22" s="152">
        <f>Conferences!AO29</f>
        <v>0</v>
      </c>
      <c r="Q22" s="152">
        <f>Conferences!AP29</f>
        <v>0</v>
      </c>
      <c r="R22" s="152">
        <f>Conferences!AQ29</f>
        <v>0</v>
      </c>
      <c r="S22" s="152">
        <f>Conferences!AR29</f>
        <v>0</v>
      </c>
      <c r="T22" s="152">
        <f>Conferences!AS29</f>
        <v>100</v>
      </c>
      <c r="U22" s="152">
        <f>Conferences!AT29</f>
        <v>0</v>
      </c>
      <c r="V22" s="152">
        <f t="shared" si="1"/>
        <v>100</v>
      </c>
    </row>
    <row r="23" ht="12.75" customHeight="1">
      <c r="A23" s="144" t="str">
        <f>Conferences!AA30</f>
        <v>Budget</v>
      </c>
      <c r="B23" s="144" t="str">
        <f>Conferences!AB30</f>
        <v>7012-000000</v>
      </c>
      <c r="C23" s="144">
        <f>Conferences!AC30</f>
        <v>150</v>
      </c>
      <c r="D23" s="151" t="str">
        <f>Conferences!AD30</f>
        <v>083</v>
      </c>
      <c r="E23" s="151"/>
      <c r="F23" s="144"/>
      <c r="G23" s="144"/>
      <c r="H23" s="144">
        <f>Conferences!AG30</f>
        <v>110</v>
      </c>
      <c r="I23" s="144" t="str">
        <f>Conferences!AH30</f>
        <v/>
      </c>
      <c r="J23" s="152">
        <f>Conferences!AI30</f>
        <v>0</v>
      </c>
      <c r="K23" s="152">
        <f>Conferences!AJ30</f>
        <v>0</v>
      </c>
      <c r="L23" s="152">
        <f>Conferences!AK30</f>
        <v>0</v>
      </c>
      <c r="M23" s="152">
        <f>Conferences!AL30</f>
        <v>0</v>
      </c>
      <c r="N23" s="152">
        <f>Conferences!AM30</f>
        <v>0</v>
      </c>
      <c r="O23" s="152">
        <f>Conferences!AN30</f>
        <v>0</v>
      </c>
      <c r="P23" s="152">
        <f>Conferences!AO30</f>
        <v>0</v>
      </c>
      <c r="Q23" s="152">
        <f>Conferences!AP30</f>
        <v>0</v>
      </c>
      <c r="R23" s="152">
        <f>Conferences!AQ30</f>
        <v>0</v>
      </c>
      <c r="S23" s="152">
        <f>Conferences!AR30</f>
        <v>0</v>
      </c>
      <c r="T23" s="152">
        <f>Conferences!AS30</f>
        <v>100</v>
      </c>
      <c r="U23" s="152">
        <f>Conferences!AT30</f>
        <v>0</v>
      </c>
      <c r="V23" s="152">
        <f t="shared" si="1"/>
        <v>100</v>
      </c>
    </row>
    <row r="24" ht="12.75" customHeight="1">
      <c r="A24" s="144" t="str">
        <f>Conferences!AA31</f>
        <v>Budget</v>
      </c>
      <c r="B24" s="144" t="str">
        <f>Conferences!AB31</f>
        <v>7014-000000</v>
      </c>
      <c r="C24" s="144">
        <f>Conferences!AC31</f>
        <v>150</v>
      </c>
      <c r="D24" s="151" t="str">
        <f>Conferences!AD31</f>
        <v>083</v>
      </c>
      <c r="E24" s="151"/>
      <c r="F24" s="144"/>
      <c r="G24" s="144"/>
      <c r="H24" s="144">
        <f>Conferences!AG31</f>
        <v>110</v>
      </c>
      <c r="I24" s="144" t="str">
        <f>Conferences!AH31</f>
        <v/>
      </c>
      <c r="J24" s="152">
        <f>Conferences!AI31</f>
        <v>0</v>
      </c>
      <c r="K24" s="152">
        <f>Conferences!AJ31</f>
        <v>0</v>
      </c>
      <c r="L24" s="152">
        <f>Conferences!AK31</f>
        <v>0</v>
      </c>
      <c r="M24" s="152">
        <f>Conferences!AL31</f>
        <v>0</v>
      </c>
      <c r="N24" s="152">
        <f>Conferences!AM31</f>
        <v>0</v>
      </c>
      <c r="O24" s="152">
        <f>Conferences!AN31</f>
        <v>0</v>
      </c>
      <c r="P24" s="152">
        <f>Conferences!AO31</f>
        <v>0</v>
      </c>
      <c r="Q24" s="152">
        <f>Conferences!AP31</f>
        <v>0</v>
      </c>
      <c r="R24" s="152">
        <f>Conferences!AQ31</f>
        <v>0</v>
      </c>
      <c r="S24" s="152">
        <f>Conferences!AR31</f>
        <v>0</v>
      </c>
      <c r="T24" s="152">
        <f>Conferences!AS31</f>
        <v>22665</v>
      </c>
      <c r="U24" s="152">
        <f>Conferences!AT31</f>
        <v>0</v>
      </c>
      <c r="V24" s="152">
        <f t="shared" si="1"/>
        <v>22665</v>
      </c>
    </row>
    <row r="25" ht="12.75" customHeight="1">
      <c r="A25" s="144" t="str">
        <f>Conferences!AA32</f>
        <v>Budget</v>
      </c>
      <c r="B25" s="144" t="str">
        <f>Conferences!AB32</f>
        <v>7016-000000</v>
      </c>
      <c r="C25" s="144">
        <f>Conferences!AC32</f>
        <v>150</v>
      </c>
      <c r="D25" s="151" t="str">
        <f>Conferences!AD32</f>
        <v>083</v>
      </c>
      <c r="E25" s="151"/>
      <c r="F25" s="144"/>
      <c r="G25" s="144"/>
      <c r="H25" s="144">
        <f>Conferences!AG32</f>
        <v>110</v>
      </c>
      <c r="I25" s="144" t="str">
        <f>Conferences!AH32</f>
        <v/>
      </c>
      <c r="J25" s="152">
        <f>Conferences!AI32</f>
        <v>0</v>
      </c>
      <c r="K25" s="152">
        <f>Conferences!AJ32</f>
        <v>0</v>
      </c>
      <c r="L25" s="152">
        <f>Conferences!AK32</f>
        <v>0</v>
      </c>
      <c r="M25" s="152">
        <f>Conferences!AL32</f>
        <v>0</v>
      </c>
      <c r="N25" s="152">
        <f>Conferences!AM32</f>
        <v>0</v>
      </c>
      <c r="O25" s="152">
        <f>Conferences!AN32</f>
        <v>0</v>
      </c>
      <c r="P25" s="152">
        <f>Conferences!AO32</f>
        <v>0</v>
      </c>
      <c r="Q25" s="152">
        <f>Conferences!AP32</f>
        <v>0</v>
      </c>
      <c r="R25" s="152">
        <f>Conferences!AQ32</f>
        <v>0</v>
      </c>
      <c r="S25" s="152">
        <f>Conferences!AR32</f>
        <v>0</v>
      </c>
      <c r="T25" s="152">
        <f>Conferences!AS32</f>
        <v>0</v>
      </c>
      <c r="U25" s="152">
        <f>Conferences!AT32</f>
        <v>0</v>
      </c>
      <c r="V25" s="152">
        <f t="shared" si="1"/>
        <v>0</v>
      </c>
    </row>
    <row r="26" ht="12.75" customHeight="1">
      <c r="A26" s="144" t="str">
        <f>Conferences!AA33</f>
        <v>Budget</v>
      </c>
      <c r="B26" s="144" t="str">
        <f>Conferences!AB33</f>
        <v>7018-000000</v>
      </c>
      <c r="C26" s="144">
        <f>Conferences!AC33</f>
        <v>150</v>
      </c>
      <c r="D26" s="151" t="str">
        <f>Conferences!AD33</f>
        <v>083</v>
      </c>
      <c r="E26" s="151"/>
      <c r="F26" s="144"/>
      <c r="G26" s="144"/>
      <c r="H26" s="144">
        <f>Conferences!AG33</f>
        <v>110</v>
      </c>
      <c r="I26" s="144" t="str">
        <f>Conferences!AH33</f>
        <v/>
      </c>
      <c r="J26" s="152">
        <f>Conferences!AI33</f>
        <v>0</v>
      </c>
      <c r="K26" s="152">
        <f>Conferences!AJ33</f>
        <v>0</v>
      </c>
      <c r="L26" s="152">
        <f>Conferences!AK33</f>
        <v>0</v>
      </c>
      <c r="M26" s="152">
        <f>Conferences!AL33</f>
        <v>0</v>
      </c>
      <c r="N26" s="152">
        <f>Conferences!AM33</f>
        <v>0</v>
      </c>
      <c r="O26" s="152">
        <f>Conferences!AN33</f>
        <v>0</v>
      </c>
      <c r="P26" s="152">
        <f>Conferences!AO33</f>
        <v>0</v>
      </c>
      <c r="Q26" s="152">
        <f>Conferences!AP33</f>
        <v>0</v>
      </c>
      <c r="R26" s="152">
        <f>Conferences!AQ33</f>
        <v>0</v>
      </c>
      <c r="S26" s="152">
        <f>Conferences!AR33</f>
        <v>0</v>
      </c>
      <c r="T26" s="152">
        <f>Conferences!AS33</f>
        <v>0</v>
      </c>
      <c r="U26" s="152">
        <f>Conferences!AT33</f>
        <v>0</v>
      </c>
      <c r="V26" s="152">
        <f t="shared" si="1"/>
        <v>0</v>
      </c>
    </row>
    <row r="27" ht="12.75" customHeight="1">
      <c r="A27" s="144" t="str">
        <f>Conferences!AA34</f>
        <v>Budget</v>
      </c>
      <c r="B27" s="144" t="str">
        <f>Conferences!AB34</f>
        <v>7020-000000</v>
      </c>
      <c r="C27" s="144">
        <f>Conferences!AC34</f>
        <v>150</v>
      </c>
      <c r="D27" s="151" t="str">
        <f>Conferences!AD34</f>
        <v>083</v>
      </c>
      <c r="E27" s="151"/>
      <c r="F27" s="144"/>
      <c r="G27" s="144"/>
      <c r="H27" s="144">
        <f>Conferences!AG34</f>
        <v>110</v>
      </c>
      <c r="I27" s="144" t="str">
        <f>Conferences!AH34</f>
        <v/>
      </c>
      <c r="J27" s="152">
        <f>Conferences!AI34</f>
        <v>0</v>
      </c>
      <c r="K27" s="152">
        <f>Conferences!AJ34</f>
        <v>0</v>
      </c>
      <c r="L27" s="152">
        <f>Conferences!AK34</f>
        <v>0</v>
      </c>
      <c r="M27" s="152">
        <f>Conferences!AL34</f>
        <v>0</v>
      </c>
      <c r="N27" s="152">
        <f>Conferences!AM34</f>
        <v>0</v>
      </c>
      <c r="O27" s="152">
        <f>Conferences!AN34</f>
        <v>0</v>
      </c>
      <c r="P27" s="152">
        <f>Conferences!AO34</f>
        <v>0</v>
      </c>
      <c r="Q27" s="152">
        <f>Conferences!AP34</f>
        <v>0</v>
      </c>
      <c r="R27" s="152">
        <f>Conferences!AQ34</f>
        <v>0</v>
      </c>
      <c r="S27" s="152">
        <f>Conferences!AR34</f>
        <v>0</v>
      </c>
      <c r="T27" s="152">
        <f>Conferences!AS34</f>
        <v>140</v>
      </c>
      <c r="U27" s="152">
        <f>Conferences!AT34</f>
        <v>0</v>
      </c>
      <c r="V27" s="152">
        <f t="shared" si="1"/>
        <v>140</v>
      </c>
    </row>
    <row r="28" ht="12.75" customHeight="1">
      <c r="A28" s="144" t="str">
        <f>Conferences!AA35</f>
        <v>Budget</v>
      </c>
      <c r="B28" s="144" t="str">
        <f>Conferences!AB35</f>
        <v>7022-000000</v>
      </c>
      <c r="C28" s="144">
        <f>Conferences!AC35</f>
        <v>150</v>
      </c>
      <c r="D28" s="151" t="str">
        <f>Conferences!AD35</f>
        <v>083</v>
      </c>
      <c r="E28" s="151"/>
      <c r="F28" s="144"/>
      <c r="G28" s="144"/>
      <c r="H28" s="144">
        <f>Conferences!AG35</f>
        <v>110</v>
      </c>
      <c r="I28" s="144" t="str">
        <f>Conferences!AH35</f>
        <v/>
      </c>
      <c r="J28" s="152">
        <f>Conferences!AI35</f>
        <v>0</v>
      </c>
      <c r="K28" s="152">
        <f>Conferences!AJ35</f>
        <v>0</v>
      </c>
      <c r="L28" s="152">
        <f>Conferences!AK35</f>
        <v>0</v>
      </c>
      <c r="M28" s="152">
        <f>Conferences!AL35</f>
        <v>0</v>
      </c>
      <c r="N28" s="152">
        <f>Conferences!AM35</f>
        <v>0</v>
      </c>
      <c r="O28" s="152">
        <f>Conferences!AN35</f>
        <v>0</v>
      </c>
      <c r="P28" s="152">
        <f>Conferences!AO35</f>
        <v>0</v>
      </c>
      <c r="Q28" s="152">
        <f>Conferences!AP35</f>
        <v>0</v>
      </c>
      <c r="R28" s="152">
        <f>Conferences!AQ35</f>
        <v>0</v>
      </c>
      <c r="S28" s="152">
        <f>Conferences!AR35</f>
        <v>0</v>
      </c>
      <c r="T28" s="152">
        <f>Conferences!AS35</f>
        <v>500</v>
      </c>
      <c r="U28" s="152">
        <f>Conferences!AT35</f>
        <v>0</v>
      </c>
      <c r="V28" s="152">
        <f t="shared" si="1"/>
        <v>500</v>
      </c>
    </row>
    <row r="29" ht="12.75" customHeight="1">
      <c r="A29" s="144" t="str">
        <f>Conferences!AA36</f>
        <v>Budget</v>
      </c>
      <c r="B29" s="144" t="str">
        <f>Conferences!AB36</f>
        <v>7030-000000</v>
      </c>
      <c r="C29" s="144">
        <f>Conferences!AC36</f>
        <v>150</v>
      </c>
      <c r="D29" s="151" t="str">
        <f>Conferences!AD36</f>
        <v>083</v>
      </c>
      <c r="E29" s="151"/>
      <c r="F29" s="144"/>
      <c r="G29" s="144"/>
      <c r="H29" s="144">
        <f>Conferences!AG36</f>
        <v>110</v>
      </c>
      <c r="I29" s="144" t="str">
        <f>Conferences!AH36</f>
        <v/>
      </c>
      <c r="J29" s="152">
        <f>Conferences!AI36</f>
        <v>0</v>
      </c>
      <c r="K29" s="152">
        <f>Conferences!AJ36</f>
        <v>0</v>
      </c>
      <c r="L29" s="152">
        <f>Conferences!AK36</f>
        <v>0</v>
      </c>
      <c r="M29" s="152">
        <f>Conferences!AL36</f>
        <v>0</v>
      </c>
      <c r="N29" s="152">
        <f>Conferences!AM36</f>
        <v>0</v>
      </c>
      <c r="O29" s="152">
        <f>Conferences!AN36</f>
        <v>0</v>
      </c>
      <c r="P29" s="152">
        <f>Conferences!AO36</f>
        <v>0</v>
      </c>
      <c r="Q29" s="152">
        <f>Conferences!AP36</f>
        <v>0</v>
      </c>
      <c r="R29" s="152">
        <f>Conferences!AQ36</f>
        <v>0</v>
      </c>
      <c r="S29" s="152">
        <f>Conferences!AR36</f>
        <v>0</v>
      </c>
      <c r="T29" s="152">
        <f>Conferences!AS36</f>
        <v>125</v>
      </c>
      <c r="U29" s="152">
        <f>Conferences!AT36</f>
        <v>0</v>
      </c>
      <c r="V29" s="152">
        <f t="shared" si="1"/>
        <v>125</v>
      </c>
    </row>
    <row r="30" ht="12.75" customHeight="1">
      <c r="A30" s="144" t="str">
        <f>Conferences!AA37</f>
        <v>Budget</v>
      </c>
      <c r="B30" s="144" t="str">
        <f>Conferences!AB37</f>
        <v>7042-000000</v>
      </c>
      <c r="C30" s="144">
        <f>Conferences!AC37</f>
        <v>150</v>
      </c>
      <c r="D30" s="151" t="str">
        <f>Conferences!AD37</f>
        <v>083</v>
      </c>
      <c r="E30" s="151"/>
      <c r="F30" s="144"/>
      <c r="G30" s="144"/>
      <c r="H30" s="144">
        <f>Conferences!AG37</f>
        <v>110</v>
      </c>
      <c r="I30" s="144" t="str">
        <f>Conferences!AH37</f>
        <v/>
      </c>
      <c r="J30" s="152">
        <f>Conferences!AI37</f>
        <v>0</v>
      </c>
      <c r="K30" s="152">
        <f>Conferences!AJ37</f>
        <v>0</v>
      </c>
      <c r="L30" s="152">
        <f>Conferences!AK37</f>
        <v>0</v>
      </c>
      <c r="M30" s="152">
        <f>Conferences!AL37</f>
        <v>0</v>
      </c>
      <c r="N30" s="152">
        <f>Conferences!AM37</f>
        <v>0</v>
      </c>
      <c r="O30" s="152">
        <f>Conferences!AN37</f>
        <v>0</v>
      </c>
      <c r="P30" s="152">
        <f>Conferences!AO37</f>
        <v>0</v>
      </c>
      <c r="Q30" s="152">
        <f>Conferences!AP37</f>
        <v>0</v>
      </c>
      <c r="R30" s="152">
        <f>Conferences!AQ37</f>
        <v>0</v>
      </c>
      <c r="S30" s="152">
        <f>Conferences!AR37</f>
        <v>0</v>
      </c>
      <c r="T30" s="152">
        <f>Conferences!AS37</f>
        <v>0</v>
      </c>
      <c r="U30" s="152">
        <f>Conferences!AT37</f>
        <v>0</v>
      </c>
      <c r="V30" s="152">
        <f t="shared" si="1"/>
        <v>0</v>
      </c>
    </row>
    <row r="31" ht="12.75" customHeight="1">
      <c r="A31" s="144" t="str">
        <f>Conferences!AA38</f>
        <v>Budget</v>
      </c>
      <c r="B31" s="144" t="str">
        <f>Conferences!AB38</f>
        <v>7048-000000</v>
      </c>
      <c r="C31" s="144">
        <f>Conferences!AC38</f>
        <v>150</v>
      </c>
      <c r="D31" s="151" t="str">
        <f>Conferences!AD38</f>
        <v>083</v>
      </c>
      <c r="E31" s="151"/>
      <c r="F31" s="144"/>
      <c r="G31" s="144"/>
      <c r="H31" s="144">
        <f>Conferences!AG38</f>
        <v>110</v>
      </c>
      <c r="I31" s="144" t="str">
        <f>Conferences!AH38</f>
        <v/>
      </c>
      <c r="J31" s="152">
        <f>Conferences!AI38</f>
        <v>0</v>
      </c>
      <c r="K31" s="152">
        <f>Conferences!AJ38</f>
        <v>0</v>
      </c>
      <c r="L31" s="152">
        <f>Conferences!AK38</f>
        <v>0</v>
      </c>
      <c r="M31" s="152">
        <f>Conferences!AL38</f>
        <v>0</v>
      </c>
      <c r="N31" s="152">
        <f>Conferences!AM38</f>
        <v>0</v>
      </c>
      <c r="O31" s="152">
        <f>Conferences!AN38</f>
        <v>0</v>
      </c>
      <c r="P31" s="152">
        <f>Conferences!AO38</f>
        <v>0</v>
      </c>
      <c r="Q31" s="152">
        <f>Conferences!AP38</f>
        <v>0</v>
      </c>
      <c r="R31" s="152">
        <f>Conferences!AQ38</f>
        <v>0</v>
      </c>
      <c r="S31" s="152">
        <f>Conferences!AR38</f>
        <v>0</v>
      </c>
      <c r="T31" s="152">
        <f>Conferences!AS38</f>
        <v>0</v>
      </c>
      <c r="U31" s="152">
        <f>Conferences!AT38</f>
        <v>0</v>
      </c>
      <c r="V31" s="152">
        <f t="shared" si="1"/>
        <v>0</v>
      </c>
    </row>
    <row r="32" ht="12.75" customHeight="1">
      <c r="A32" s="144" t="str">
        <f>Conferences!AA39</f>
        <v>Budget</v>
      </c>
      <c r="B32" s="144" t="str">
        <f>Conferences!AB39</f>
        <v>7070-000000</v>
      </c>
      <c r="C32" s="144">
        <f>Conferences!AC39</f>
        <v>150</v>
      </c>
      <c r="D32" s="151" t="str">
        <f>Conferences!AD39</f>
        <v>083</v>
      </c>
      <c r="E32" s="151"/>
      <c r="F32" s="144"/>
      <c r="G32" s="144"/>
      <c r="H32" s="144">
        <f>Conferences!AG39</f>
        <v>110</v>
      </c>
      <c r="I32" s="144" t="str">
        <f>Conferences!AH39</f>
        <v/>
      </c>
      <c r="J32" s="152">
        <f>Conferences!AI39</f>
        <v>0</v>
      </c>
      <c r="K32" s="152">
        <f>Conferences!AJ39</f>
        <v>0</v>
      </c>
      <c r="L32" s="152">
        <f>Conferences!AK39</f>
        <v>0</v>
      </c>
      <c r="M32" s="152">
        <f>Conferences!AL39</f>
        <v>0</v>
      </c>
      <c r="N32" s="152">
        <f>Conferences!AM39</f>
        <v>0</v>
      </c>
      <c r="O32" s="152">
        <f>Conferences!AN39</f>
        <v>0</v>
      </c>
      <c r="P32" s="152">
        <f>Conferences!AO39</f>
        <v>0</v>
      </c>
      <c r="Q32" s="152">
        <f>Conferences!AP39</f>
        <v>0</v>
      </c>
      <c r="R32" s="152">
        <f>Conferences!AQ39</f>
        <v>0</v>
      </c>
      <c r="S32" s="152">
        <f>Conferences!AR39</f>
        <v>0</v>
      </c>
      <c r="T32" s="152">
        <f>Conferences!AS39</f>
        <v>0</v>
      </c>
      <c r="U32" s="152">
        <f>Conferences!AT39</f>
        <v>0</v>
      </c>
      <c r="V32" s="152">
        <f t="shared" si="1"/>
        <v>0</v>
      </c>
    </row>
    <row r="33" ht="12.75" customHeight="1">
      <c r="A33" s="144" t="str">
        <f>Conferences!AA40</f>
        <v>Budget</v>
      </c>
      <c r="B33" s="144" t="str">
        <f>Conferences!AB40</f>
        <v>7072-000000</v>
      </c>
      <c r="C33" s="144">
        <f>Conferences!AC40</f>
        <v>150</v>
      </c>
      <c r="D33" s="151" t="str">
        <f>Conferences!AD40</f>
        <v>083</v>
      </c>
      <c r="E33" s="151"/>
      <c r="F33" s="144"/>
      <c r="G33" s="144"/>
      <c r="H33" s="144">
        <f>Conferences!AG40</f>
        <v>110</v>
      </c>
      <c r="I33" s="144" t="str">
        <f>Conferences!AH40</f>
        <v/>
      </c>
      <c r="J33" s="152">
        <f>Conferences!AI40</f>
        <v>0</v>
      </c>
      <c r="K33" s="152">
        <f>Conferences!AJ40</f>
        <v>0</v>
      </c>
      <c r="L33" s="152">
        <f>Conferences!AK40</f>
        <v>0</v>
      </c>
      <c r="M33" s="152">
        <f>Conferences!AL40</f>
        <v>0</v>
      </c>
      <c r="N33" s="152">
        <f>Conferences!AM40</f>
        <v>0</v>
      </c>
      <c r="O33" s="152">
        <f>Conferences!AN40</f>
        <v>0</v>
      </c>
      <c r="P33" s="152">
        <f>Conferences!AO40</f>
        <v>0</v>
      </c>
      <c r="Q33" s="152">
        <f>Conferences!AP40</f>
        <v>0</v>
      </c>
      <c r="R33" s="152">
        <f>Conferences!AQ40</f>
        <v>0</v>
      </c>
      <c r="S33" s="152">
        <f>Conferences!AR40</f>
        <v>0</v>
      </c>
      <c r="T33" s="152">
        <f>Conferences!AS40</f>
        <v>0</v>
      </c>
      <c r="U33" s="152">
        <f>Conferences!AT40</f>
        <v>0</v>
      </c>
      <c r="V33" s="152">
        <f t="shared" si="1"/>
        <v>0</v>
      </c>
    </row>
    <row r="34" ht="12.75" customHeight="1">
      <c r="A34" s="144" t="str">
        <f>Conferences!AA41</f>
        <v>Budget</v>
      </c>
      <c r="B34" s="144" t="str">
        <f>Conferences!AB41</f>
        <v>7078-000000</v>
      </c>
      <c r="C34" s="144">
        <f>Conferences!AC41</f>
        <v>150</v>
      </c>
      <c r="D34" s="151" t="str">
        <f>Conferences!AD41</f>
        <v>083</v>
      </c>
      <c r="E34" s="151"/>
      <c r="F34" s="144"/>
      <c r="G34" s="144"/>
      <c r="H34" s="144">
        <f>Conferences!AG41</f>
        <v>110</v>
      </c>
      <c r="I34" s="144" t="str">
        <f>Conferences!AH41</f>
        <v/>
      </c>
      <c r="J34" s="152">
        <f>Conferences!AI41</f>
        <v>0</v>
      </c>
      <c r="K34" s="152">
        <f>Conferences!AJ41</f>
        <v>0</v>
      </c>
      <c r="L34" s="152">
        <f>Conferences!AK41</f>
        <v>0</v>
      </c>
      <c r="M34" s="152">
        <f>Conferences!AL41</f>
        <v>0</v>
      </c>
      <c r="N34" s="152">
        <f>Conferences!AM41</f>
        <v>0</v>
      </c>
      <c r="O34" s="152">
        <f>Conferences!AN41</f>
        <v>0</v>
      </c>
      <c r="P34" s="152">
        <f>Conferences!AO41</f>
        <v>0</v>
      </c>
      <c r="Q34" s="152">
        <f>Conferences!AP41</f>
        <v>0</v>
      </c>
      <c r="R34" s="152">
        <f>Conferences!AQ41</f>
        <v>0</v>
      </c>
      <c r="S34" s="152">
        <f>Conferences!AR41</f>
        <v>0</v>
      </c>
      <c r="T34" s="152">
        <f>Conferences!AS41</f>
        <v>450</v>
      </c>
      <c r="U34" s="152">
        <f>Conferences!AT41</f>
        <v>0</v>
      </c>
      <c r="V34" s="152">
        <f t="shared" si="1"/>
        <v>450</v>
      </c>
    </row>
    <row r="35" ht="12.75" customHeight="1">
      <c r="A35" s="144" t="str">
        <f>Conferences!AA42</f>
        <v>Budget</v>
      </c>
      <c r="B35" s="144" t="str">
        <f>Conferences!AB42</f>
        <v>7080-000000</v>
      </c>
      <c r="C35" s="144">
        <f>Conferences!AC42</f>
        <v>150</v>
      </c>
      <c r="D35" s="151" t="str">
        <f>Conferences!AD42</f>
        <v>083</v>
      </c>
      <c r="E35" s="151"/>
      <c r="F35" s="144"/>
      <c r="G35" s="144"/>
      <c r="H35" s="144">
        <f>Conferences!AG42</f>
        <v>110</v>
      </c>
      <c r="I35" s="144" t="str">
        <f>Conferences!AH42</f>
        <v/>
      </c>
      <c r="J35" s="152">
        <f>Conferences!AI42</f>
        <v>0</v>
      </c>
      <c r="K35" s="152">
        <f>Conferences!AJ42</f>
        <v>0</v>
      </c>
      <c r="L35" s="152">
        <f>Conferences!AK42</f>
        <v>0</v>
      </c>
      <c r="M35" s="152">
        <f>Conferences!AL42</f>
        <v>0</v>
      </c>
      <c r="N35" s="152">
        <f>Conferences!AM42</f>
        <v>0</v>
      </c>
      <c r="O35" s="152">
        <f>Conferences!AN42</f>
        <v>0</v>
      </c>
      <c r="P35" s="152">
        <f>Conferences!AO42</f>
        <v>0</v>
      </c>
      <c r="Q35" s="152">
        <f>Conferences!AP42</f>
        <v>0</v>
      </c>
      <c r="R35" s="152">
        <f>Conferences!AQ42</f>
        <v>0</v>
      </c>
      <c r="S35" s="152">
        <f>Conferences!AR42</f>
        <v>0</v>
      </c>
      <c r="T35" s="152">
        <f>Conferences!AS42</f>
        <v>560</v>
      </c>
      <c r="U35" s="152">
        <f>Conferences!AT42</f>
        <v>0</v>
      </c>
      <c r="V35" s="152">
        <f t="shared" si="1"/>
        <v>560</v>
      </c>
    </row>
    <row r="36" ht="12.75" customHeight="1">
      <c r="A36" s="144" t="str">
        <f>Conferences!AA43</f>
        <v>Budget</v>
      </c>
      <c r="B36" s="144" t="str">
        <f>Conferences!AB43</f>
        <v>7086-000000</v>
      </c>
      <c r="C36" s="144">
        <f>Conferences!AC43</f>
        <v>150</v>
      </c>
      <c r="D36" s="151" t="str">
        <f>Conferences!AD43</f>
        <v>083</v>
      </c>
      <c r="E36" s="151"/>
      <c r="F36" s="144"/>
      <c r="G36" s="144"/>
      <c r="H36" s="144">
        <f>Conferences!AG43</f>
        <v>110</v>
      </c>
      <c r="I36" s="144" t="str">
        <f>Conferences!AH43</f>
        <v/>
      </c>
      <c r="J36" s="152">
        <f>Conferences!AI43</f>
        <v>0</v>
      </c>
      <c r="K36" s="152">
        <f>Conferences!AJ43</f>
        <v>0</v>
      </c>
      <c r="L36" s="152">
        <f>Conferences!AK43</f>
        <v>0</v>
      </c>
      <c r="M36" s="152">
        <f>Conferences!AL43</f>
        <v>0</v>
      </c>
      <c r="N36" s="152">
        <f>Conferences!AM43</f>
        <v>0</v>
      </c>
      <c r="O36" s="152">
        <f>Conferences!AN43</f>
        <v>0</v>
      </c>
      <c r="P36" s="152">
        <f>Conferences!AO43</f>
        <v>0</v>
      </c>
      <c r="Q36" s="152">
        <f>Conferences!AP43</f>
        <v>0</v>
      </c>
      <c r="R36" s="152">
        <f>Conferences!AQ43</f>
        <v>0</v>
      </c>
      <c r="S36" s="152">
        <f>Conferences!AR43</f>
        <v>0</v>
      </c>
      <c r="T36" s="152">
        <f>Conferences!AS43</f>
        <v>0</v>
      </c>
      <c r="U36" s="152">
        <f>Conferences!AT43</f>
        <v>0</v>
      </c>
      <c r="V36" s="152">
        <f t="shared" si="1"/>
        <v>0</v>
      </c>
    </row>
    <row r="37" ht="12.75" customHeight="1">
      <c r="A37" s="144" t="str">
        <f>Conferences!AA44</f>
        <v>Budget</v>
      </c>
      <c r="B37" s="144" t="str">
        <f>Conferences!AB44</f>
        <v>7090-000000</v>
      </c>
      <c r="C37" s="144">
        <f>Conferences!AC44</f>
        <v>150</v>
      </c>
      <c r="D37" s="151" t="str">
        <f>Conferences!AD44</f>
        <v>083</v>
      </c>
      <c r="E37" s="151"/>
      <c r="F37" s="144"/>
      <c r="G37" s="144"/>
      <c r="H37" s="144">
        <f>Conferences!AG44</f>
        <v>110</v>
      </c>
      <c r="I37" s="144" t="str">
        <f>Conferences!AH44</f>
        <v/>
      </c>
      <c r="J37" s="152">
        <f>Conferences!AI44</f>
        <v>0</v>
      </c>
      <c r="K37" s="152">
        <f>Conferences!AJ44</f>
        <v>0</v>
      </c>
      <c r="L37" s="152">
        <f>Conferences!AK44</f>
        <v>0</v>
      </c>
      <c r="M37" s="152">
        <f>Conferences!AL44</f>
        <v>0</v>
      </c>
      <c r="N37" s="152">
        <f>Conferences!AM44</f>
        <v>0</v>
      </c>
      <c r="O37" s="152">
        <f>Conferences!AN44</f>
        <v>0</v>
      </c>
      <c r="P37" s="152">
        <f>Conferences!AO44</f>
        <v>0</v>
      </c>
      <c r="Q37" s="152">
        <f>Conferences!AP44</f>
        <v>0</v>
      </c>
      <c r="R37" s="152">
        <f>Conferences!AQ44</f>
        <v>0</v>
      </c>
      <c r="S37" s="152">
        <f>Conferences!AR44</f>
        <v>0</v>
      </c>
      <c r="T37" s="152">
        <f>Conferences!AS44</f>
        <v>0</v>
      </c>
      <c r="U37" s="152">
        <f>Conferences!AT44</f>
        <v>0</v>
      </c>
      <c r="V37" s="152">
        <f t="shared" si="1"/>
        <v>0</v>
      </c>
    </row>
    <row r="38" ht="12.75" customHeight="1">
      <c r="A38" s="144" t="str">
        <f>Conferences!AA45</f>
        <v>Budget</v>
      </c>
      <c r="B38" s="144" t="str">
        <f>Conferences!AB45</f>
        <v/>
      </c>
      <c r="C38" s="144">
        <f>Conferences!AC45</f>
        <v>150</v>
      </c>
      <c r="D38" s="151" t="str">
        <f>Conferences!AD45</f>
        <v>083</v>
      </c>
      <c r="E38" s="151"/>
      <c r="F38" s="144"/>
      <c r="G38" s="144"/>
      <c r="H38" s="144">
        <f>Conferences!AG45</f>
        <v>110</v>
      </c>
      <c r="I38" s="144" t="str">
        <f>Conferences!AH45</f>
        <v/>
      </c>
      <c r="J38" s="152">
        <f>Conferences!AI45</f>
        <v>0</v>
      </c>
      <c r="K38" s="152">
        <f>Conferences!AJ45</f>
        <v>0</v>
      </c>
      <c r="L38" s="152">
        <f>Conferences!AK45</f>
        <v>0</v>
      </c>
      <c r="M38" s="152">
        <f>Conferences!AL45</f>
        <v>0</v>
      </c>
      <c r="N38" s="152">
        <f>Conferences!AM45</f>
        <v>0</v>
      </c>
      <c r="O38" s="152">
        <f>Conferences!AN45</f>
        <v>0</v>
      </c>
      <c r="P38" s="152">
        <f>Conferences!AO45</f>
        <v>0</v>
      </c>
      <c r="Q38" s="152">
        <f>Conferences!AP45</f>
        <v>0</v>
      </c>
      <c r="R38" s="152">
        <f>Conferences!AQ45</f>
        <v>0</v>
      </c>
      <c r="S38" s="152">
        <f>Conferences!AR45</f>
        <v>0</v>
      </c>
      <c r="T38" s="152">
        <f>Conferences!AS45</f>
        <v>0</v>
      </c>
      <c r="U38" s="152">
        <f>Conferences!AT45</f>
        <v>0</v>
      </c>
      <c r="V38" s="152">
        <f t="shared" si="1"/>
        <v>0</v>
      </c>
    </row>
    <row r="39" ht="12.75" customHeight="1">
      <c r="A39" s="144" t="str">
        <f>Conferences!AA46</f>
        <v>Budget</v>
      </c>
      <c r="B39" s="144" t="str">
        <f>Conferences!AB46</f>
        <v/>
      </c>
      <c r="C39" s="144">
        <f>Conferences!AC46</f>
        <v>150</v>
      </c>
      <c r="D39" s="151" t="str">
        <f>Conferences!AD46</f>
        <v>083</v>
      </c>
      <c r="E39" s="151"/>
      <c r="F39" s="144"/>
      <c r="G39" s="144"/>
      <c r="H39" s="144">
        <f>Conferences!AG46</f>
        <v>110</v>
      </c>
      <c r="I39" s="144" t="str">
        <f>Conferences!AH46</f>
        <v/>
      </c>
      <c r="J39" s="152">
        <f>Conferences!AI46</f>
        <v>0</v>
      </c>
      <c r="K39" s="152">
        <f>Conferences!AJ46</f>
        <v>0</v>
      </c>
      <c r="L39" s="152">
        <f>Conferences!AK46</f>
        <v>0</v>
      </c>
      <c r="M39" s="152">
        <f>Conferences!AL46</f>
        <v>0</v>
      </c>
      <c r="N39" s="152">
        <f>Conferences!AM46</f>
        <v>0</v>
      </c>
      <c r="O39" s="152">
        <f>Conferences!AN46</f>
        <v>0</v>
      </c>
      <c r="P39" s="152">
        <f>Conferences!AO46</f>
        <v>0</v>
      </c>
      <c r="Q39" s="152">
        <f>Conferences!AP46</f>
        <v>0</v>
      </c>
      <c r="R39" s="152">
        <f>Conferences!AQ46</f>
        <v>0</v>
      </c>
      <c r="S39" s="152">
        <f>Conferences!AR46</f>
        <v>0</v>
      </c>
      <c r="T39" s="152">
        <f>Conferences!AS46</f>
        <v>0</v>
      </c>
      <c r="U39" s="152">
        <f>Conferences!AT46</f>
        <v>0</v>
      </c>
      <c r="V39" s="152">
        <f t="shared" si="1"/>
        <v>0</v>
      </c>
    </row>
    <row r="40" ht="12.75" customHeight="1">
      <c r="A40" s="144" t="str">
        <f>Conferences!AA47</f>
        <v>Budget</v>
      </c>
      <c r="B40" s="144" t="str">
        <f>Conferences!AB47</f>
        <v/>
      </c>
      <c r="C40" s="144">
        <f>Conferences!AC47</f>
        <v>150</v>
      </c>
      <c r="D40" s="151" t="str">
        <f>Conferences!AD47</f>
        <v>083</v>
      </c>
      <c r="E40" s="151"/>
      <c r="F40" s="144"/>
      <c r="G40" s="144"/>
      <c r="H40" s="144">
        <f>Conferences!AG47</f>
        <v>110</v>
      </c>
      <c r="I40" s="144" t="str">
        <f>Conferences!AH47</f>
        <v/>
      </c>
      <c r="J40" s="152">
        <f>Conferences!AI47</f>
        <v>0</v>
      </c>
      <c r="K40" s="152">
        <f>Conferences!AJ47</f>
        <v>0</v>
      </c>
      <c r="L40" s="152">
        <f>Conferences!AK47</f>
        <v>0</v>
      </c>
      <c r="M40" s="152">
        <f>Conferences!AL47</f>
        <v>0</v>
      </c>
      <c r="N40" s="152">
        <f>Conferences!AM47</f>
        <v>0</v>
      </c>
      <c r="O40" s="152">
        <f>Conferences!AN47</f>
        <v>0</v>
      </c>
      <c r="P40" s="152">
        <f>Conferences!AO47</f>
        <v>0</v>
      </c>
      <c r="Q40" s="152">
        <f>Conferences!AP47</f>
        <v>0</v>
      </c>
      <c r="R40" s="152">
        <f>Conferences!AQ47</f>
        <v>0</v>
      </c>
      <c r="S40" s="152">
        <f>Conferences!AR47</f>
        <v>0</v>
      </c>
      <c r="T40" s="152">
        <f>Conferences!AS47</f>
        <v>0</v>
      </c>
      <c r="U40" s="152">
        <f>Conferences!AT47</f>
        <v>0</v>
      </c>
      <c r="V40" s="152">
        <f t="shared" si="1"/>
        <v>0</v>
      </c>
    </row>
    <row r="41" ht="12.75" customHeight="1">
      <c r="A41" s="144" t="str">
        <f>Fundraising!AA9</f>
        <v>Budget</v>
      </c>
      <c r="B41" s="144" t="str">
        <f>Fundraising!AB9</f>
        <v>6025-000000</v>
      </c>
      <c r="C41" s="144">
        <f>Fundraising!AC9</f>
        <v>200</v>
      </c>
      <c r="D41" s="151" t="str">
        <f>Fundraising!AD9</f>
        <v>083</v>
      </c>
      <c r="E41" s="151"/>
      <c r="F41" s="144"/>
      <c r="G41" s="144"/>
      <c r="H41" s="144">
        <f>Fundraising!AG9</f>
        <v>110</v>
      </c>
      <c r="I41" s="144" t="str">
        <f>Fundraising!AH9</f>
        <v/>
      </c>
      <c r="J41" s="152">
        <f>Fundraising!AI9</f>
        <v>0</v>
      </c>
      <c r="K41" s="152">
        <f>Fundraising!AJ9</f>
        <v>0</v>
      </c>
      <c r="L41" s="152">
        <f>Fundraising!AK9</f>
        <v>0</v>
      </c>
      <c r="M41" s="152">
        <f>Fundraising!AL9</f>
        <v>0</v>
      </c>
      <c r="N41" s="152">
        <f>Fundraising!AM9</f>
        <v>0</v>
      </c>
      <c r="O41" s="152">
        <f>Fundraising!AN9</f>
        <v>0</v>
      </c>
      <c r="P41" s="152">
        <f>Fundraising!AO9</f>
        <v>0</v>
      </c>
      <c r="Q41" s="152">
        <f>Fundraising!AP9</f>
        <v>0</v>
      </c>
      <c r="R41" s="152">
        <f>Fundraising!AQ9</f>
        <v>0</v>
      </c>
      <c r="S41" s="152">
        <f>Fundraising!AR9</f>
        <v>0</v>
      </c>
      <c r="T41" s="152">
        <f>Fundraising!AS9</f>
        <v>0</v>
      </c>
      <c r="U41" s="152">
        <f>Fundraising!AT9</f>
        <v>0</v>
      </c>
      <c r="V41" s="152">
        <f t="shared" si="1"/>
        <v>0</v>
      </c>
    </row>
    <row r="42" ht="12.75" customHeight="1">
      <c r="A42" s="144" t="str">
        <f>Fundraising!AA10</f>
        <v>Budget</v>
      </c>
      <c r="B42" s="144" t="str">
        <f>Fundraising!AB10</f>
        <v>6010-000000</v>
      </c>
      <c r="C42" s="144">
        <f>Fundraising!AC10</f>
        <v>200</v>
      </c>
      <c r="D42" s="151" t="str">
        <f>Fundraising!AD10</f>
        <v>083</v>
      </c>
      <c r="E42" s="151" t="str">
        <f>Fundraising!AE10</f>
        <v>D100</v>
      </c>
      <c r="F42" s="144"/>
      <c r="G42" s="144"/>
      <c r="H42" s="144">
        <f>Fundraising!AG10</f>
        <v>110</v>
      </c>
      <c r="I42" s="144" t="str">
        <f>Fundraising!AH10</f>
        <v/>
      </c>
      <c r="J42" s="152">
        <f>Fundraising!AI10</f>
        <v>0</v>
      </c>
      <c r="K42" s="152">
        <f>Fundraising!AJ10</f>
        <v>0</v>
      </c>
      <c r="L42" s="152">
        <f>Fundraising!AK10</f>
        <v>0</v>
      </c>
      <c r="M42" s="152">
        <f>Fundraising!AL10</f>
        <v>0</v>
      </c>
      <c r="N42" s="152">
        <f>Fundraising!AM10</f>
        <v>0</v>
      </c>
      <c r="O42" s="152">
        <f>Fundraising!AN10</f>
        <v>0</v>
      </c>
      <c r="P42" s="152">
        <f>Fundraising!AO10</f>
        <v>0</v>
      </c>
      <c r="Q42" s="152">
        <f>Fundraising!AP10</f>
        <v>0</v>
      </c>
      <c r="R42" s="152">
        <f>Fundraising!AQ10</f>
        <v>0</v>
      </c>
      <c r="S42" s="152">
        <f>Fundraising!AR10</f>
        <v>0</v>
      </c>
      <c r="T42" s="152">
        <f>Fundraising!AS10</f>
        <v>0</v>
      </c>
      <c r="U42" s="152">
        <f>Fundraising!AT10</f>
        <v>0</v>
      </c>
      <c r="V42" s="152">
        <f t="shared" si="1"/>
        <v>0</v>
      </c>
    </row>
    <row r="43" ht="12.75" customHeight="1">
      <c r="A43" s="144" t="str">
        <f>Fundraising!AA11</f>
        <v>Budget</v>
      </c>
      <c r="B43" s="144" t="str">
        <f>Fundraising!AB11</f>
        <v>6010-000000</v>
      </c>
      <c r="C43" s="144">
        <f>Fundraising!AC11</f>
        <v>200</v>
      </c>
      <c r="D43" s="151" t="str">
        <f>Fundraising!AD11</f>
        <v>083</v>
      </c>
      <c r="E43" s="151" t="str">
        <f>Fundraising!AE11</f>
        <v>D200</v>
      </c>
      <c r="F43" s="144"/>
      <c r="G43" s="144"/>
      <c r="H43" s="144">
        <f>Fundraising!AG11</f>
        <v>110</v>
      </c>
      <c r="I43" s="144" t="str">
        <f>Fundraising!AH11</f>
        <v/>
      </c>
      <c r="J43" s="152">
        <f>Fundraising!AI11</f>
        <v>0</v>
      </c>
      <c r="K43" s="152">
        <f>Fundraising!AJ11</f>
        <v>0</v>
      </c>
      <c r="L43" s="152">
        <f>Fundraising!AK11</f>
        <v>0</v>
      </c>
      <c r="M43" s="152">
        <f>Fundraising!AL11</f>
        <v>0</v>
      </c>
      <c r="N43" s="152">
        <f>Fundraising!AM11</f>
        <v>0</v>
      </c>
      <c r="O43" s="152">
        <f>Fundraising!AN11</f>
        <v>0</v>
      </c>
      <c r="P43" s="152">
        <f>Fundraising!AO11</f>
        <v>0</v>
      </c>
      <c r="Q43" s="152">
        <f>Fundraising!AP11</f>
        <v>0</v>
      </c>
      <c r="R43" s="152">
        <f>Fundraising!AQ11</f>
        <v>0</v>
      </c>
      <c r="S43" s="152">
        <f>Fundraising!AR11</f>
        <v>0</v>
      </c>
      <c r="T43" s="152">
        <f>Fundraising!AS11</f>
        <v>0</v>
      </c>
      <c r="U43" s="152">
        <f>Fundraising!AT11</f>
        <v>0</v>
      </c>
      <c r="V43" s="152">
        <f t="shared" si="1"/>
        <v>0</v>
      </c>
    </row>
    <row r="44" ht="12.75" customHeight="1">
      <c r="A44" s="144" t="str">
        <f>Fundraising!AA12</f>
        <v>Budget</v>
      </c>
      <c r="B44" s="144" t="str">
        <f>Fundraising!AB12</f>
        <v>6010-000000</v>
      </c>
      <c r="C44" s="144">
        <f>Fundraising!AC12</f>
        <v>200</v>
      </c>
      <c r="D44" s="151" t="str">
        <f>Fundraising!AD12</f>
        <v>083</v>
      </c>
      <c r="E44" s="151" t="str">
        <f>Fundraising!AE12</f>
        <v>D300</v>
      </c>
      <c r="F44" s="144"/>
      <c r="G44" s="144"/>
      <c r="H44" s="144">
        <f>Fundraising!AG12</f>
        <v>110</v>
      </c>
      <c r="I44" s="144" t="str">
        <f>Fundraising!AH12</f>
        <v/>
      </c>
      <c r="J44" s="152">
        <f>Fundraising!AI12</f>
        <v>0</v>
      </c>
      <c r="K44" s="152">
        <f>Fundraising!AJ12</f>
        <v>0</v>
      </c>
      <c r="L44" s="152">
        <f>Fundraising!AK12</f>
        <v>0</v>
      </c>
      <c r="M44" s="152">
        <f>Fundraising!AL12</f>
        <v>0</v>
      </c>
      <c r="N44" s="152">
        <f>Fundraising!AM12</f>
        <v>0</v>
      </c>
      <c r="O44" s="152">
        <f>Fundraising!AN12</f>
        <v>0</v>
      </c>
      <c r="P44" s="152">
        <f>Fundraising!AO12</f>
        <v>0</v>
      </c>
      <c r="Q44" s="152">
        <f>Fundraising!AP12</f>
        <v>0</v>
      </c>
      <c r="R44" s="152">
        <f>Fundraising!AQ12</f>
        <v>0</v>
      </c>
      <c r="S44" s="152">
        <f>Fundraising!AR12</f>
        <v>0</v>
      </c>
      <c r="T44" s="152">
        <f>Fundraising!AS12</f>
        <v>0</v>
      </c>
      <c r="U44" s="152">
        <f>Fundraising!AT12</f>
        <v>0</v>
      </c>
      <c r="V44" s="152">
        <f t="shared" si="1"/>
        <v>0</v>
      </c>
    </row>
    <row r="45" ht="12.75" customHeight="1">
      <c r="A45" s="144" t="str">
        <f>Fundraising!AA13</f>
        <v>Budget</v>
      </c>
      <c r="B45" s="144" t="str">
        <f>Fundraising!AB13</f>
        <v>6050-000000</v>
      </c>
      <c r="C45" s="144">
        <f>Fundraising!AC13</f>
        <v>200</v>
      </c>
      <c r="D45" s="151" t="str">
        <f>Fundraising!AD13</f>
        <v>083</v>
      </c>
      <c r="E45" s="151"/>
      <c r="F45" s="144"/>
      <c r="G45" s="144"/>
      <c r="H45" s="144">
        <f>Fundraising!AG13</f>
        <v>110</v>
      </c>
      <c r="I45" s="144" t="str">
        <f>Fundraising!AH13</f>
        <v/>
      </c>
      <c r="J45" s="152">
        <f>Fundraising!AI13</f>
        <v>0</v>
      </c>
      <c r="K45" s="152">
        <f>Fundraising!AJ13</f>
        <v>0</v>
      </c>
      <c r="L45" s="152">
        <f>Fundraising!AK13</f>
        <v>0</v>
      </c>
      <c r="M45" s="152">
        <f>Fundraising!AL13</f>
        <v>0</v>
      </c>
      <c r="N45" s="152">
        <f>Fundraising!AM13</f>
        <v>0</v>
      </c>
      <c r="O45" s="152">
        <f>Fundraising!AN13</f>
        <v>0</v>
      </c>
      <c r="P45" s="152">
        <f>Fundraising!AO13</f>
        <v>0</v>
      </c>
      <c r="Q45" s="152">
        <f>Fundraising!AP13</f>
        <v>0</v>
      </c>
      <c r="R45" s="152">
        <f>Fundraising!AQ13</f>
        <v>0</v>
      </c>
      <c r="S45" s="152">
        <f>Fundraising!AR13</f>
        <v>0</v>
      </c>
      <c r="T45" s="152">
        <f>Fundraising!AS13</f>
        <v>0</v>
      </c>
      <c r="U45" s="152">
        <f>Fundraising!AT13</f>
        <v>0</v>
      </c>
      <c r="V45" s="152">
        <f t="shared" si="1"/>
        <v>0</v>
      </c>
    </row>
    <row r="46" ht="12.75" customHeight="1">
      <c r="A46" s="144" t="str">
        <f>Fundraising!AA14</f>
        <v>Budget</v>
      </c>
      <c r="B46" s="144" t="str">
        <f>Fundraising!AB14</f>
        <v>6055-000000</v>
      </c>
      <c r="C46" s="144">
        <f>Fundraising!AC14</f>
        <v>200</v>
      </c>
      <c r="D46" s="151" t="str">
        <f>Fundraising!AD14</f>
        <v>083</v>
      </c>
      <c r="E46" s="151"/>
      <c r="F46" s="144"/>
      <c r="G46" s="144"/>
      <c r="H46" s="144">
        <f>Fundraising!AG14</f>
        <v>110</v>
      </c>
      <c r="I46" s="144" t="str">
        <f>Fundraising!AH14</f>
        <v/>
      </c>
      <c r="J46" s="152">
        <f>Fundraising!AI14</f>
        <v>0</v>
      </c>
      <c r="K46" s="152">
        <f>Fundraising!AJ14</f>
        <v>0</v>
      </c>
      <c r="L46" s="152">
        <f>Fundraising!AK14</f>
        <v>0</v>
      </c>
      <c r="M46" s="152">
        <f>Fundraising!AL14</f>
        <v>0</v>
      </c>
      <c r="N46" s="152">
        <f>Fundraising!AM14</f>
        <v>0</v>
      </c>
      <c r="O46" s="152">
        <f>Fundraising!AN14</f>
        <v>0</v>
      </c>
      <c r="P46" s="152">
        <f>Fundraising!AO14</f>
        <v>0</v>
      </c>
      <c r="Q46" s="152">
        <f>Fundraising!AP14</f>
        <v>0</v>
      </c>
      <c r="R46" s="152">
        <f>Fundraising!AQ14</f>
        <v>0</v>
      </c>
      <c r="S46" s="152">
        <f>Fundraising!AR14</f>
        <v>0</v>
      </c>
      <c r="T46" s="152">
        <f>Fundraising!AS14</f>
        <v>0</v>
      </c>
      <c r="U46" s="152">
        <f>Fundraising!AT14</f>
        <v>0</v>
      </c>
      <c r="V46" s="152">
        <f t="shared" si="1"/>
        <v>0</v>
      </c>
    </row>
    <row r="47" ht="12.75" customHeight="1">
      <c r="A47" s="144" t="str">
        <f>Fundraising!AA15</f>
        <v>Budget</v>
      </c>
      <c r="B47" s="144" t="str">
        <f>Fundraising!AB15</f>
        <v>6060-000000</v>
      </c>
      <c r="C47" s="144">
        <f>Fundraising!AC15</f>
        <v>200</v>
      </c>
      <c r="D47" s="151" t="str">
        <f>Fundraising!AD15</f>
        <v>083</v>
      </c>
      <c r="E47" s="151"/>
      <c r="F47" s="144"/>
      <c r="G47" s="144"/>
      <c r="H47" s="144">
        <f>Fundraising!AG15</f>
        <v>110</v>
      </c>
      <c r="I47" s="144" t="str">
        <f>Fundraising!AH15</f>
        <v/>
      </c>
      <c r="J47" s="152">
        <f>Fundraising!AI15</f>
        <v>0</v>
      </c>
      <c r="K47" s="152">
        <f>Fundraising!AJ15</f>
        <v>0</v>
      </c>
      <c r="L47" s="152">
        <f>Fundraising!AK15</f>
        <v>0</v>
      </c>
      <c r="M47" s="152">
        <f>Fundraising!AL15</f>
        <v>0</v>
      </c>
      <c r="N47" s="152">
        <f>Fundraising!AM15</f>
        <v>0</v>
      </c>
      <c r="O47" s="152">
        <f>Fundraising!AN15</f>
        <v>0</v>
      </c>
      <c r="P47" s="152">
        <f>Fundraising!AO15</f>
        <v>0</v>
      </c>
      <c r="Q47" s="152">
        <f>Fundraising!AP15</f>
        <v>0</v>
      </c>
      <c r="R47" s="152">
        <f>Fundraising!AQ15</f>
        <v>0</v>
      </c>
      <c r="S47" s="152">
        <f>Fundraising!AR15</f>
        <v>0</v>
      </c>
      <c r="T47" s="152">
        <f>Fundraising!AS15</f>
        <v>0</v>
      </c>
      <c r="U47" s="152">
        <f>Fundraising!AT15</f>
        <v>0</v>
      </c>
      <c r="V47" s="152">
        <f t="shared" si="1"/>
        <v>0</v>
      </c>
    </row>
    <row r="48" ht="12.75" customHeight="1">
      <c r="A48" s="144" t="str">
        <f>Fundraising!AA16</f>
        <v>Budget</v>
      </c>
      <c r="B48" s="144" t="str">
        <f>Fundraising!AB16</f>
        <v>6020-000000</v>
      </c>
      <c r="C48" s="144">
        <f>Fundraising!AC16</f>
        <v>200</v>
      </c>
      <c r="D48" s="151" t="str">
        <f>Fundraising!AD16</f>
        <v>083</v>
      </c>
      <c r="E48" s="151"/>
      <c r="F48" s="144"/>
      <c r="G48" s="144"/>
      <c r="H48" s="144">
        <f>Fundraising!AG16</f>
        <v>110</v>
      </c>
      <c r="I48" s="144" t="str">
        <f>Fundraising!AH16</f>
        <v/>
      </c>
      <c r="J48" s="152">
        <f>Fundraising!AI16</f>
        <v>0</v>
      </c>
      <c r="K48" s="152">
        <f>Fundraising!AJ16</f>
        <v>0</v>
      </c>
      <c r="L48" s="152">
        <f>Fundraising!AK16</f>
        <v>0</v>
      </c>
      <c r="M48" s="152">
        <f>Fundraising!AL16</f>
        <v>0</v>
      </c>
      <c r="N48" s="152">
        <f>Fundraising!AM16</f>
        <v>0</v>
      </c>
      <c r="O48" s="152">
        <f>Fundraising!AN16</f>
        <v>0</v>
      </c>
      <c r="P48" s="152">
        <f>Fundraising!AO16</f>
        <v>0</v>
      </c>
      <c r="Q48" s="152">
        <f>Fundraising!AP16</f>
        <v>0</v>
      </c>
      <c r="R48" s="152">
        <f>Fundraising!AQ16</f>
        <v>0</v>
      </c>
      <c r="S48" s="152">
        <f>Fundraising!AR16</f>
        <v>0</v>
      </c>
      <c r="T48" s="152">
        <f>Fundraising!AS16</f>
        <v>0</v>
      </c>
      <c r="U48" s="152">
        <f>Fundraising!AT16</f>
        <v>0</v>
      </c>
      <c r="V48" s="152">
        <f t="shared" si="1"/>
        <v>0</v>
      </c>
    </row>
    <row r="49" ht="12.75" customHeight="1">
      <c r="A49" s="144" t="str">
        <f>Fundraising!AA17</f>
        <v>Budget</v>
      </c>
      <c r="B49" s="144" t="str">
        <f>Fundraising!AB17</f>
        <v>6030-000000</v>
      </c>
      <c r="C49" s="144">
        <f>Fundraising!AC17</f>
        <v>200</v>
      </c>
      <c r="D49" s="151" t="str">
        <f>Fundraising!AD17</f>
        <v>083</v>
      </c>
      <c r="E49" s="151"/>
      <c r="F49" s="144"/>
      <c r="G49" s="144"/>
      <c r="H49" s="144">
        <f>Fundraising!AG17</f>
        <v>110</v>
      </c>
      <c r="I49" s="144" t="str">
        <f>Fundraising!AH17</f>
        <v/>
      </c>
      <c r="J49" s="152">
        <f>Fundraising!AI17</f>
        <v>0</v>
      </c>
      <c r="K49" s="152">
        <f>Fundraising!AJ17</f>
        <v>0</v>
      </c>
      <c r="L49" s="152">
        <f>Fundraising!AK17</f>
        <v>0</v>
      </c>
      <c r="M49" s="152">
        <f>Fundraising!AL17</f>
        <v>0</v>
      </c>
      <c r="N49" s="152">
        <f>Fundraising!AM17</f>
        <v>0</v>
      </c>
      <c r="O49" s="152">
        <f>Fundraising!AN17</f>
        <v>0</v>
      </c>
      <c r="P49" s="152">
        <f>Fundraising!AO17</f>
        <v>0</v>
      </c>
      <c r="Q49" s="152">
        <f>Fundraising!AP17</f>
        <v>0</v>
      </c>
      <c r="R49" s="152">
        <f>Fundraising!AQ17</f>
        <v>0</v>
      </c>
      <c r="S49" s="152">
        <f>Fundraising!AR17</f>
        <v>0</v>
      </c>
      <c r="T49" s="152">
        <f>Fundraising!AS17</f>
        <v>0</v>
      </c>
      <c r="U49" s="152">
        <f>Fundraising!AT17</f>
        <v>0</v>
      </c>
      <c r="V49" s="152">
        <f t="shared" si="1"/>
        <v>0</v>
      </c>
    </row>
    <row r="50" ht="12.75" customHeight="1">
      <c r="A50" s="144" t="str">
        <f>Fundraising!AA18</f>
        <v>Budget</v>
      </c>
      <c r="B50" s="144" t="str">
        <f>Fundraising!AB18</f>
        <v>6035-000000</v>
      </c>
      <c r="C50" s="144">
        <f>Fundraising!AC18</f>
        <v>200</v>
      </c>
      <c r="D50" s="151" t="str">
        <f>Fundraising!AD18</f>
        <v>083</v>
      </c>
      <c r="E50" s="151"/>
      <c r="F50" s="144"/>
      <c r="G50" s="144"/>
      <c r="H50" s="144">
        <f>Fundraising!AG18</f>
        <v>110</v>
      </c>
      <c r="I50" s="144" t="str">
        <f>Fundraising!AH18</f>
        <v/>
      </c>
      <c r="J50" s="152">
        <f>Fundraising!AI18</f>
        <v>0</v>
      </c>
      <c r="K50" s="152">
        <f>Fundraising!AJ18</f>
        <v>0</v>
      </c>
      <c r="L50" s="152">
        <f>Fundraising!AK18</f>
        <v>0</v>
      </c>
      <c r="M50" s="152">
        <f>Fundraising!AL18</f>
        <v>0</v>
      </c>
      <c r="N50" s="152">
        <f>Fundraising!AM18</f>
        <v>0</v>
      </c>
      <c r="O50" s="152">
        <f>Fundraising!AN18</f>
        <v>0</v>
      </c>
      <c r="P50" s="152">
        <f>Fundraising!AO18</f>
        <v>0</v>
      </c>
      <c r="Q50" s="152">
        <f>Fundraising!AP18</f>
        <v>0</v>
      </c>
      <c r="R50" s="152">
        <f>Fundraising!AQ18</f>
        <v>0</v>
      </c>
      <c r="S50" s="152">
        <f>Fundraising!AR18</f>
        <v>0</v>
      </c>
      <c r="T50" s="152">
        <f>Fundraising!AS18</f>
        <v>0</v>
      </c>
      <c r="U50" s="152">
        <f>Fundraising!AT18</f>
        <v>0</v>
      </c>
      <c r="V50" s="152">
        <f t="shared" si="1"/>
        <v>0</v>
      </c>
    </row>
    <row r="51" ht="12.75" customHeight="1">
      <c r="A51" s="144" t="str">
        <f>Fundraising!AA19</f>
        <v>Budget</v>
      </c>
      <c r="B51" s="144" t="str">
        <f>Fundraising!AB19</f>
        <v>6040-000000</v>
      </c>
      <c r="C51" s="144">
        <f>Fundraising!AC19</f>
        <v>200</v>
      </c>
      <c r="D51" s="151" t="str">
        <f>Fundraising!AD19</f>
        <v>083</v>
      </c>
      <c r="E51" s="151"/>
      <c r="F51" s="144"/>
      <c r="G51" s="144"/>
      <c r="H51" s="144">
        <f>Fundraising!AG19</f>
        <v>110</v>
      </c>
      <c r="I51" s="144" t="str">
        <f>Fundraising!AH19</f>
        <v/>
      </c>
      <c r="J51" s="152">
        <f>Fundraising!AI19</f>
        <v>0</v>
      </c>
      <c r="K51" s="152">
        <f>Fundraising!AJ19</f>
        <v>0</v>
      </c>
      <c r="L51" s="152">
        <f>Fundraising!AK19</f>
        <v>0</v>
      </c>
      <c r="M51" s="152">
        <f>Fundraising!AL19</f>
        <v>0</v>
      </c>
      <c r="N51" s="152">
        <f>Fundraising!AM19</f>
        <v>0</v>
      </c>
      <c r="O51" s="152">
        <f>Fundraising!AN19</f>
        <v>0</v>
      </c>
      <c r="P51" s="152">
        <f>Fundraising!AO19</f>
        <v>0</v>
      </c>
      <c r="Q51" s="152">
        <f>Fundraising!AP19</f>
        <v>0</v>
      </c>
      <c r="R51" s="152">
        <f>Fundraising!AQ19</f>
        <v>0</v>
      </c>
      <c r="S51" s="152">
        <f>Fundraising!AR19</f>
        <v>0</v>
      </c>
      <c r="T51" s="152">
        <f>Fundraising!AS19</f>
        <v>0</v>
      </c>
      <c r="U51" s="152">
        <f>Fundraising!AT19</f>
        <v>0</v>
      </c>
      <c r="V51" s="152">
        <f t="shared" si="1"/>
        <v>0</v>
      </c>
    </row>
    <row r="52" ht="12.75" customHeight="1">
      <c r="A52" s="144" t="str">
        <f>Fundraising!AA23</f>
        <v>Budget</v>
      </c>
      <c r="B52" s="144" t="str">
        <f>Fundraising!AB23</f>
        <v>7008-000000</v>
      </c>
      <c r="C52" s="144">
        <f>Fundraising!AC23</f>
        <v>200</v>
      </c>
      <c r="D52" s="151" t="str">
        <f>Fundraising!AD23</f>
        <v>083</v>
      </c>
      <c r="E52" s="151"/>
      <c r="F52" s="144"/>
      <c r="G52" s="144"/>
      <c r="H52" s="144">
        <f>Fundraising!AG23</f>
        <v>110</v>
      </c>
      <c r="I52" s="144" t="str">
        <f>Fundraising!AH23</f>
        <v/>
      </c>
      <c r="J52" s="152">
        <f>Fundraising!AI23</f>
        <v>0</v>
      </c>
      <c r="K52" s="152">
        <f>Fundraising!AJ23</f>
        <v>0</v>
      </c>
      <c r="L52" s="152">
        <f>Fundraising!AK23</f>
        <v>0</v>
      </c>
      <c r="M52" s="152">
        <f>Fundraising!AL23</f>
        <v>0</v>
      </c>
      <c r="N52" s="152">
        <f>Fundraising!AM23</f>
        <v>0</v>
      </c>
      <c r="O52" s="152">
        <f>Fundraising!AN23</f>
        <v>0</v>
      </c>
      <c r="P52" s="152">
        <f>Fundraising!AO23</f>
        <v>0</v>
      </c>
      <c r="Q52" s="152">
        <f>Fundraising!AP23</f>
        <v>0</v>
      </c>
      <c r="R52" s="152">
        <f>Fundraising!AQ23</f>
        <v>0</v>
      </c>
      <c r="S52" s="152">
        <f>Fundraising!AR23</f>
        <v>0</v>
      </c>
      <c r="T52" s="152">
        <f>Fundraising!AS23</f>
        <v>0</v>
      </c>
      <c r="U52" s="152">
        <f>Fundraising!AT23</f>
        <v>0</v>
      </c>
      <c r="V52" s="152">
        <f t="shared" si="1"/>
        <v>0</v>
      </c>
    </row>
    <row r="53" ht="12.75" customHeight="1">
      <c r="A53" s="144" t="str">
        <f>Fundraising!AA24</f>
        <v>Budget</v>
      </c>
      <c r="B53" s="144" t="str">
        <f>Fundraising!AB24</f>
        <v>7010-000000</v>
      </c>
      <c r="C53" s="144">
        <f>Fundraising!AC24</f>
        <v>200</v>
      </c>
      <c r="D53" s="151" t="str">
        <f>Fundraising!AD24</f>
        <v>083</v>
      </c>
      <c r="E53" s="151"/>
      <c r="F53" s="144"/>
      <c r="G53" s="144"/>
      <c r="H53" s="144">
        <f>Fundraising!AG24</f>
        <v>110</v>
      </c>
      <c r="I53" s="144" t="str">
        <f>Fundraising!AH24</f>
        <v/>
      </c>
      <c r="J53" s="152">
        <f>Fundraising!AI24</f>
        <v>0</v>
      </c>
      <c r="K53" s="152">
        <f>Fundraising!AJ24</f>
        <v>0</v>
      </c>
      <c r="L53" s="152">
        <f>Fundraising!AK24</f>
        <v>0</v>
      </c>
      <c r="M53" s="152">
        <f>Fundraising!AL24</f>
        <v>0</v>
      </c>
      <c r="N53" s="152">
        <f>Fundraising!AM24</f>
        <v>0</v>
      </c>
      <c r="O53" s="152">
        <f>Fundraising!AN24</f>
        <v>0</v>
      </c>
      <c r="P53" s="152">
        <f>Fundraising!AO24</f>
        <v>0</v>
      </c>
      <c r="Q53" s="152">
        <f>Fundraising!AP24</f>
        <v>0</v>
      </c>
      <c r="R53" s="152">
        <f>Fundraising!AQ24</f>
        <v>0</v>
      </c>
      <c r="S53" s="152">
        <f>Fundraising!AR24</f>
        <v>0</v>
      </c>
      <c r="T53" s="152">
        <f>Fundraising!AS24</f>
        <v>0</v>
      </c>
      <c r="U53" s="152">
        <f>Fundraising!AT24</f>
        <v>0</v>
      </c>
      <c r="V53" s="152">
        <f t="shared" si="1"/>
        <v>0</v>
      </c>
    </row>
    <row r="54" ht="12.75" customHeight="1">
      <c r="A54" s="144" t="str">
        <f>Fundraising!AA25</f>
        <v>Budget</v>
      </c>
      <c r="B54" s="144" t="str">
        <f>Fundraising!AB25</f>
        <v>7012-000000</v>
      </c>
      <c r="C54" s="144">
        <f>Fundraising!AC25</f>
        <v>200</v>
      </c>
      <c r="D54" s="151" t="str">
        <f>Fundraising!AD25</f>
        <v>083</v>
      </c>
      <c r="E54" s="151"/>
      <c r="F54" s="144"/>
      <c r="G54" s="144"/>
      <c r="H54" s="144">
        <f>Fundraising!AG25</f>
        <v>110</v>
      </c>
      <c r="I54" s="144" t="str">
        <f>Fundraising!AH25</f>
        <v/>
      </c>
      <c r="J54" s="152">
        <f>Fundraising!AI25</f>
        <v>0</v>
      </c>
      <c r="K54" s="152">
        <f>Fundraising!AJ25</f>
        <v>0</v>
      </c>
      <c r="L54" s="152">
        <f>Fundraising!AK25</f>
        <v>0</v>
      </c>
      <c r="M54" s="152">
        <f>Fundraising!AL25</f>
        <v>0</v>
      </c>
      <c r="N54" s="152">
        <f>Fundraising!AM25</f>
        <v>0</v>
      </c>
      <c r="O54" s="152">
        <f>Fundraising!AN25</f>
        <v>0</v>
      </c>
      <c r="P54" s="152">
        <f>Fundraising!AO25</f>
        <v>0</v>
      </c>
      <c r="Q54" s="152">
        <f>Fundraising!AP25</f>
        <v>0</v>
      </c>
      <c r="R54" s="152">
        <f>Fundraising!AQ25</f>
        <v>0</v>
      </c>
      <c r="S54" s="152">
        <f>Fundraising!AR25</f>
        <v>0</v>
      </c>
      <c r="T54" s="152">
        <f>Fundraising!AS25</f>
        <v>0</v>
      </c>
      <c r="U54" s="152">
        <f>Fundraising!AT25</f>
        <v>0</v>
      </c>
      <c r="V54" s="152">
        <f t="shared" si="1"/>
        <v>0</v>
      </c>
    </row>
    <row r="55" ht="12.75" customHeight="1">
      <c r="A55" s="144" t="str">
        <f>Fundraising!AA26</f>
        <v>Budget</v>
      </c>
      <c r="B55" s="144" t="str">
        <f>Fundraising!AB26</f>
        <v>7014-000000</v>
      </c>
      <c r="C55" s="144">
        <f>Fundraising!AC26</f>
        <v>200</v>
      </c>
      <c r="D55" s="151" t="str">
        <f>Fundraising!AD26</f>
        <v>083</v>
      </c>
      <c r="E55" s="151"/>
      <c r="F55" s="144"/>
      <c r="G55" s="144"/>
      <c r="H55" s="144">
        <f>Fundraising!AG26</f>
        <v>110</v>
      </c>
      <c r="I55" s="144" t="str">
        <f>Fundraising!AH26</f>
        <v/>
      </c>
      <c r="J55" s="152">
        <f>Fundraising!AI26</f>
        <v>0</v>
      </c>
      <c r="K55" s="152">
        <f>Fundraising!AJ26</f>
        <v>0</v>
      </c>
      <c r="L55" s="152">
        <f>Fundraising!AK26</f>
        <v>0</v>
      </c>
      <c r="M55" s="152">
        <f>Fundraising!AL26</f>
        <v>0</v>
      </c>
      <c r="N55" s="152">
        <f>Fundraising!AM26</f>
        <v>0</v>
      </c>
      <c r="O55" s="152">
        <f>Fundraising!AN26</f>
        <v>0</v>
      </c>
      <c r="P55" s="152">
        <f>Fundraising!AO26</f>
        <v>0</v>
      </c>
      <c r="Q55" s="152">
        <f>Fundraising!AP26</f>
        <v>0</v>
      </c>
      <c r="R55" s="152">
        <f>Fundraising!AQ26</f>
        <v>0</v>
      </c>
      <c r="S55" s="152">
        <f>Fundraising!AR26</f>
        <v>0</v>
      </c>
      <c r="T55" s="152">
        <f>Fundraising!AS26</f>
        <v>0</v>
      </c>
      <c r="U55" s="152">
        <f>Fundraising!AT26</f>
        <v>0</v>
      </c>
      <c r="V55" s="152">
        <f t="shared" si="1"/>
        <v>0</v>
      </c>
    </row>
    <row r="56" ht="12.75" customHeight="1">
      <c r="A56" s="144" t="str">
        <f>Fundraising!AA27</f>
        <v>Budget</v>
      </c>
      <c r="B56" s="144" t="str">
        <f>Fundraising!AB27</f>
        <v>7018-000000</v>
      </c>
      <c r="C56" s="144">
        <f>Fundraising!AC27</f>
        <v>200</v>
      </c>
      <c r="D56" s="151" t="str">
        <f>Fundraising!AD27</f>
        <v>083</v>
      </c>
      <c r="E56" s="151"/>
      <c r="F56" s="144"/>
      <c r="G56" s="144"/>
      <c r="H56" s="144">
        <f>Fundraising!AG27</f>
        <v>110</v>
      </c>
      <c r="I56" s="144" t="str">
        <f>Fundraising!AH27</f>
        <v/>
      </c>
      <c r="J56" s="152">
        <f>Fundraising!AI27</f>
        <v>0</v>
      </c>
      <c r="K56" s="152">
        <f>Fundraising!AJ27</f>
        <v>0</v>
      </c>
      <c r="L56" s="152">
        <f>Fundraising!AK27</f>
        <v>0</v>
      </c>
      <c r="M56" s="152">
        <f>Fundraising!AL27</f>
        <v>0</v>
      </c>
      <c r="N56" s="152">
        <f>Fundraising!AM27</f>
        <v>0</v>
      </c>
      <c r="O56" s="152">
        <f>Fundraising!AN27</f>
        <v>0</v>
      </c>
      <c r="P56" s="152">
        <f>Fundraising!AO27</f>
        <v>0</v>
      </c>
      <c r="Q56" s="152">
        <f>Fundraising!AP27</f>
        <v>0</v>
      </c>
      <c r="R56" s="152">
        <f>Fundraising!AQ27</f>
        <v>0</v>
      </c>
      <c r="S56" s="152">
        <f>Fundraising!AR27</f>
        <v>0</v>
      </c>
      <c r="T56" s="152">
        <f>Fundraising!AS27</f>
        <v>0</v>
      </c>
      <c r="U56" s="152">
        <f>Fundraising!AT27</f>
        <v>0</v>
      </c>
      <c r="V56" s="152">
        <f t="shared" si="1"/>
        <v>0</v>
      </c>
    </row>
    <row r="57" ht="12.75" customHeight="1">
      <c r="A57" s="144" t="str">
        <f>Fundraising!AA28</f>
        <v>Budget</v>
      </c>
      <c r="B57" s="144" t="str">
        <f>Fundraising!AB28</f>
        <v>7022-000000</v>
      </c>
      <c r="C57" s="144">
        <f>Fundraising!AC28</f>
        <v>200</v>
      </c>
      <c r="D57" s="151" t="str">
        <f>Fundraising!AD28</f>
        <v>083</v>
      </c>
      <c r="E57" s="151"/>
      <c r="F57" s="144"/>
      <c r="G57" s="144"/>
      <c r="H57" s="144">
        <f>Fundraising!AG28</f>
        <v>110</v>
      </c>
      <c r="I57" s="144" t="str">
        <f>Fundraising!AH28</f>
        <v/>
      </c>
      <c r="J57" s="152">
        <f>Fundraising!AI28</f>
        <v>0</v>
      </c>
      <c r="K57" s="152">
        <f>Fundraising!AJ28</f>
        <v>0</v>
      </c>
      <c r="L57" s="152">
        <f>Fundraising!AK28</f>
        <v>0</v>
      </c>
      <c r="M57" s="152">
        <f>Fundraising!AL28</f>
        <v>0</v>
      </c>
      <c r="N57" s="152">
        <f>Fundraising!AM28</f>
        <v>0</v>
      </c>
      <c r="O57" s="152">
        <f>Fundraising!AN28</f>
        <v>0</v>
      </c>
      <c r="P57" s="152">
        <f>Fundraising!AO28</f>
        <v>0</v>
      </c>
      <c r="Q57" s="152">
        <f>Fundraising!AP28</f>
        <v>0</v>
      </c>
      <c r="R57" s="152">
        <f>Fundraising!AQ28</f>
        <v>0</v>
      </c>
      <c r="S57" s="152">
        <f>Fundraising!AR28</f>
        <v>0</v>
      </c>
      <c r="T57" s="152">
        <f>Fundraising!AS28</f>
        <v>0</v>
      </c>
      <c r="U57" s="152">
        <f>Fundraising!AT28</f>
        <v>0</v>
      </c>
      <c r="V57" s="152">
        <f t="shared" si="1"/>
        <v>0</v>
      </c>
    </row>
    <row r="58" ht="12.75" customHeight="1">
      <c r="A58" s="144" t="str">
        <f>Fundraising!AA29</f>
        <v>Budget</v>
      </c>
      <c r="B58" s="144" t="str">
        <f>Fundraising!AB29</f>
        <v>7042-000000</v>
      </c>
      <c r="C58" s="144">
        <f>Fundraising!AC29</f>
        <v>200</v>
      </c>
      <c r="D58" s="151" t="str">
        <f>Fundraising!AD29</f>
        <v>083</v>
      </c>
      <c r="E58" s="151"/>
      <c r="F58" s="144"/>
      <c r="G58" s="144"/>
      <c r="H58" s="144">
        <f>Fundraising!AG29</f>
        <v>110</v>
      </c>
      <c r="I58" s="144" t="str">
        <f>Fundraising!AH29</f>
        <v/>
      </c>
      <c r="J58" s="152">
        <f>Fundraising!AI29</f>
        <v>0</v>
      </c>
      <c r="K58" s="152">
        <f>Fundraising!AJ29</f>
        <v>0</v>
      </c>
      <c r="L58" s="152">
        <f>Fundraising!AK29</f>
        <v>0</v>
      </c>
      <c r="M58" s="152">
        <f>Fundraising!AL29</f>
        <v>0</v>
      </c>
      <c r="N58" s="152">
        <f>Fundraising!AM29</f>
        <v>0</v>
      </c>
      <c r="O58" s="152">
        <f>Fundraising!AN29</f>
        <v>0</v>
      </c>
      <c r="P58" s="152">
        <f>Fundraising!AO29</f>
        <v>0</v>
      </c>
      <c r="Q58" s="152">
        <f>Fundraising!AP29</f>
        <v>0</v>
      </c>
      <c r="R58" s="152">
        <f>Fundraising!AQ29</f>
        <v>0</v>
      </c>
      <c r="S58" s="152">
        <f>Fundraising!AR29</f>
        <v>0</v>
      </c>
      <c r="T58" s="152">
        <f>Fundraising!AS29</f>
        <v>0</v>
      </c>
      <c r="U58" s="152">
        <f>Fundraising!AT29</f>
        <v>0</v>
      </c>
      <c r="V58" s="152">
        <f t="shared" si="1"/>
        <v>0</v>
      </c>
    </row>
    <row r="59" ht="12.75" customHeight="1">
      <c r="A59" s="144" t="str">
        <f>Fundraising!AA30</f>
        <v>Budget</v>
      </c>
      <c r="B59" s="144" t="str">
        <f>Fundraising!AB30</f>
        <v>7070-000000</v>
      </c>
      <c r="C59" s="144">
        <f>Fundraising!AC30</f>
        <v>200</v>
      </c>
      <c r="D59" s="151" t="str">
        <f>Fundraising!AD30</f>
        <v>083</v>
      </c>
      <c r="E59" s="151"/>
      <c r="F59" s="144"/>
      <c r="G59" s="144"/>
      <c r="H59" s="144">
        <f>Fundraising!AG30</f>
        <v>110</v>
      </c>
      <c r="I59" s="144" t="str">
        <f>Fundraising!AH30</f>
        <v/>
      </c>
      <c r="J59" s="152">
        <f>Fundraising!AI30</f>
        <v>0</v>
      </c>
      <c r="K59" s="152">
        <f>Fundraising!AJ30</f>
        <v>0</v>
      </c>
      <c r="L59" s="152">
        <f>Fundraising!AK30</f>
        <v>0</v>
      </c>
      <c r="M59" s="152">
        <f>Fundraising!AL30</f>
        <v>0</v>
      </c>
      <c r="N59" s="152">
        <f>Fundraising!AM30</f>
        <v>0</v>
      </c>
      <c r="O59" s="152">
        <f>Fundraising!AN30</f>
        <v>0</v>
      </c>
      <c r="P59" s="152">
        <f>Fundraising!AO30</f>
        <v>0</v>
      </c>
      <c r="Q59" s="152">
        <f>Fundraising!AP30</f>
        <v>0</v>
      </c>
      <c r="R59" s="152">
        <f>Fundraising!AQ30</f>
        <v>0</v>
      </c>
      <c r="S59" s="152">
        <f>Fundraising!AR30</f>
        <v>0</v>
      </c>
      <c r="T59" s="152">
        <f>Fundraising!AS30</f>
        <v>0</v>
      </c>
      <c r="U59" s="152">
        <f>Fundraising!AT30</f>
        <v>0</v>
      </c>
      <c r="V59" s="152">
        <f t="shared" si="1"/>
        <v>0</v>
      </c>
    </row>
    <row r="60" ht="12.75" customHeight="1">
      <c r="A60" s="144" t="str">
        <f>Fundraising!AA31</f>
        <v>Budget</v>
      </c>
      <c r="B60" s="144" t="str">
        <f>Fundraising!AB31</f>
        <v>7078-000000</v>
      </c>
      <c r="C60" s="144">
        <f>Fundraising!AC31</f>
        <v>200</v>
      </c>
      <c r="D60" s="151" t="str">
        <f>Fundraising!AD31</f>
        <v>083</v>
      </c>
      <c r="E60" s="151"/>
      <c r="F60" s="144"/>
      <c r="G60" s="144"/>
      <c r="H60" s="144">
        <f>Fundraising!AG31</f>
        <v>110</v>
      </c>
      <c r="I60" s="144" t="str">
        <f>Fundraising!AH31</f>
        <v/>
      </c>
      <c r="J60" s="152">
        <f>Fundraising!AI31</f>
        <v>0</v>
      </c>
      <c r="K60" s="152">
        <f>Fundraising!AJ31</f>
        <v>0</v>
      </c>
      <c r="L60" s="152">
        <f>Fundraising!AK31</f>
        <v>0</v>
      </c>
      <c r="M60" s="152">
        <f>Fundraising!AL31</f>
        <v>0</v>
      </c>
      <c r="N60" s="152">
        <f>Fundraising!AM31</f>
        <v>0</v>
      </c>
      <c r="O60" s="152">
        <f>Fundraising!AN31</f>
        <v>0</v>
      </c>
      <c r="P60" s="152">
        <f>Fundraising!AO31</f>
        <v>0</v>
      </c>
      <c r="Q60" s="152">
        <f>Fundraising!AP31</f>
        <v>0</v>
      </c>
      <c r="R60" s="152">
        <f>Fundraising!AQ31</f>
        <v>0</v>
      </c>
      <c r="S60" s="152">
        <f>Fundraising!AR31</f>
        <v>0</v>
      </c>
      <c r="T60" s="152">
        <f>Fundraising!AS31</f>
        <v>0</v>
      </c>
      <c r="U60" s="152">
        <f>Fundraising!AT31</f>
        <v>0</v>
      </c>
      <c r="V60" s="152">
        <f t="shared" si="1"/>
        <v>0</v>
      </c>
    </row>
    <row r="61" ht="12.75" customHeight="1">
      <c r="A61" s="144" t="str">
        <f>Fundraising!AA32</f>
        <v>Budget</v>
      </c>
      <c r="B61" s="144" t="str">
        <f>Fundraising!AB32</f>
        <v>7086-000000</v>
      </c>
      <c r="C61" s="144">
        <f>Fundraising!AC32</f>
        <v>200</v>
      </c>
      <c r="D61" s="151" t="str">
        <f>Fundraising!AD32</f>
        <v>083</v>
      </c>
      <c r="E61" s="151"/>
      <c r="F61" s="144"/>
      <c r="G61" s="144"/>
      <c r="H61" s="144">
        <f>Fundraising!AG32</f>
        <v>110</v>
      </c>
      <c r="I61" s="144" t="str">
        <f>Fundraising!AH32</f>
        <v/>
      </c>
      <c r="J61" s="152">
        <f>Fundraising!AI32</f>
        <v>0</v>
      </c>
      <c r="K61" s="152">
        <f>Fundraising!AJ32</f>
        <v>0</v>
      </c>
      <c r="L61" s="152">
        <f>Fundraising!AK32</f>
        <v>0</v>
      </c>
      <c r="M61" s="152">
        <f>Fundraising!AL32</f>
        <v>0</v>
      </c>
      <c r="N61" s="152">
        <f>Fundraising!AM32</f>
        <v>0</v>
      </c>
      <c r="O61" s="152">
        <f>Fundraising!AN32</f>
        <v>0</v>
      </c>
      <c r="P61" s="152">
        <f>Fundraising!AO32</f>
        <v>0</v>
      </c>
      <c r="Q61" s="152">
        <f>Fundraising!AP32</f>
        <v>0</v>
      </c>
      <c r="R61" s="152">
        <f>Fundraising!AQ32</f>
        <v>0</v>
      </c>
      <c r="S61" s="152">
        <f>Fundraising!AR32</f>
        <v>0</v>
      </c>
      <c r="T61" s="152">
        <f>Fundraising!AS32</f>
        <v>0</v>
      </c>
      <c r="U61" s="152">
        <f>Fundraising!AT32</f>
        <v>0</v>
      </c>
      <c r="V61" s="152">
        <f t="shared" si="1"/>
        <v>0</v>
      </c>
    </row>
    <row r="62" ht="12.75" customHeight="1">
      <c r="A62" s="144" t="str">
        <f>Fundraising!AA33</f>
        <v>Budget</v>
      </c>
      <c r="B62" s="144" t="str">
        <f>Fundraising!AB33</f>
        <v>7090-000000</v>
      </c>
      <c r="C62" s="144">
        <f>Fundraising!AC33</f>
        <v>200</v>
      </c>
      <c r="D62" s="151" t="str">
        <f>Fundraising!AD33</f>
        <v>083</v>
      </c>
      <c r="E62" s="151"/>
      <c r="F62" s="144"/>
      <c r="G62" s="144"/>
      <c r="H62" s="144">
        <f>Fundraising!AG33</f>
        <v>110</v>
      </c>
      <c r="I62" s="144" t="str">
        <f>Fundraising!AH33</f>
        <v/>
      </c>
      <c r="J62" s="152">
        <f>Fundraising!AI33</f>
        <v>0</v>
      </c>
      <c r="K62" s="152">
        <f>Fundraising!AJ33</f>
        <v>0</v>
      </c>
      <c r="L62" s="152">
        <f>Fundraising!AK33</f>
        <v>0</v>
      </c>
      <c r="M62" s="152">
        <f>Fundraising!AL33</f>
        <v>0</v>
      </c>
      <c r="N62" s="152">
        <f>Fundraising!AM33</f>
        <v>0</v>
      </c>
      <c r="O62" s="152">
        <f>Fundraising!AN33</f>
        <v>0</v>
      </c>
      <c r="P62" s="152">
        <f>Fundraising!AO33</f>
        <v>0</v>
      </c>
      <c r="Q62" s="152">
        <f>Fundraising!AP33</f>
        <v>0</v>
      </c>
      <c r="R62" s="152">
        <f>Fundraising!AQ33</f>
        <v>0</v>
      </c>
      <c r="S62" s="152">
        <f>Fundraising!AR33</f>
        <v>0</v>
      </c>
      <c r="T62" s="152">
        <f>Fundraising!AS33</f>
        <v>0</v>
      </c>
      <c r="U62" s="152">
        <f>Fundraising!AT33</f>
        <v>0</v>
      </c>
      <c r="V62" s="152">
        <f t="shared" si="1"/>
        <v>0</v>
      </c>
    </row>
    <row r="63" ht="12.75" customHeight="1">
      <c r="A63" s="144" t="str">
        <f>Fundraising!AA34</f>
        <v>Budget</v>
      </c>
      <c r="B63" s="144" t="str">
        <f>Fundraising!AB34</f>
        <v/>
      </c>
      <c r="C63" s="144">
        <f>Fundraising!AC34</f>
        <v>200</v>
      </c>
      <c r="D63" s="151" t="str">
        <f>Fundraising!AD34</f>
        <v>083</v>
      </c>
      <c r="E63" s="151"/>
      <c r="F63" s="144"/>
      <c r="G63" s="144"/>
      <c r="H63" s="144">
        <f>Fundraising!AG34</f>
        <v>110</v>
      </c>
      <c r="I63" s="144" t="str">
        <f>Fundraising!AH34</f>
        <v/>
      </c>
      <c r="J63" s="152">
        <f>Fundraising!AI34</f>
        <v>0</v>
      </c>
      <c r="K63" s="152">
        <f>Fundraising!AJ34</f>
        <v>0</v>
      </c>
      <c r="L63" s="152">
        <f>Fundraising!AK34</f>
        <v>0</v>
      </c>
      <c r="M63" s="152">
        <f>Fundraising!AL34</f>
        <v>0</v>
      </c>
      <c r="N63" s="152">
        <f>Fundraising!AM34</f>
        <v>0</v>
      </c>
      <c r="O63" s="152">
        <f>Fundraising!AN34</f>
        <v>0</v>
      </c>
      <c r="P63" s="152">
        <f>Fundraising!AO34</f>
        <v>0</v>
      </c>
      <c r="Q63" s="152">
        <f>Fundraising!AP34</f>
        <v>0</v>
      </c>
      <c r="R63" s="152">
        <f>Fundraising!AQ34</f>
        <v>0</v>
      </c>
      <c r="S63" s="152">
        <f>Fundraising!AR34</f>
        <v>0</v>
      </c>
      <c r="T63" s="152">
        <f>Fundraising!AS34</f>
        <v>0</v>
      </c>
      <c r="U63" s="152">
        <f>Fundraising!AT34</f>
        <v>0</v>
      </c>
      <c r="V63" s="152">
        <f t="shared" si="1"/>
        <v>0</v>
      </c>
    </row>
    <row r="64" ht="12.75" customHeight="1">
      <c r="A64" s="144" t="str">
        <f>Fundraising!AA35</f>
        <v>Budget</v>
      </c>
      <c r="B64" s="144" t="str">
        <f>Fundraising!AB35</f>
        <v/>
      </c>
      <c r="C64" s="144">
        <f>Fundraising!AC35</f>
        <v>200</v>
      </c>
      <c r="D64" s="151" t="str">
        <f>Fundraising!AD35</f>
        <v>083</v>
      </c>
      <c r="E64" s="151"/>
      <c r="F64" s="144"/>
      <c r="G64" s="144"/>
      <c r="H64" s="144">
        <f>Fundraising!AG35</f>
        <v>110</v>
      </c>
      <c r="I64" s="144" t="str">
        <f>Fundraising!AH35</f>
        <v/>
      </c>
      <c r="J64" s="152">
        <f>Fundraising!AI35</f>
        <v>0</v>
      </c>
      <c r="K64" s="152">
        <f>Fundraising!AJ35</f>
        <v>0</v>
      </c>
      <c r="L64" s="152">
        <f>Fundraising!AK35</f>
        <v>0</v>
      </c>
      <c r="M64" s="152">
        <f>Fundraising!AL35</f>
        <v>0</v>
      </c>
      <c r="N64" s="152">
        <f>Fundraising!AM35</f>
        <v>0</v>
      </c>
      <c r="O64" s="152">
        <f>Fundraising!AN35</f>
        <v>0</v>
      </c>
      <c r="P64" s="152">
        <f>Fundraising!AO35</f>
        <v>0</v>
      </c>
      <c r="Q64" s="152">
        <f>Fundraising!AP35</f>
        <v>0</v>
      </c>
      <c r="R64" s="152">
        <f>Fundraising!AQ35</f>
        <v>0</v>
      </c>
      <c r="S64" s="152">
        <f>Fundraising!AR35</f>
        <v>0</v>
      </c>
      <c r="T64" s="152">
        <f>Fundraising!AS35</f>
        <v>0</v>
      </c>
      <c r="U64" s="152">
        <f>Fundraising!AT35</f>
        <v>0</v>
      </c>
      <c r="V64" s="152">
        <f t="shared" si="1"/>
        <v>0</v>
      </c>
    </row>
    <row r="65" ht="12.75" customHeight="1">
      <c r="A65" s="144" t="str">
        <f>Fundraising!AA36</f>
        <v>Budget</v>
      </c>
      <c r="B65" s="144" t="str">
        <f>Fundraising!AB36</f>
        <v/>
      </c>
      <c r="C65" s="144">
        <f>Fundraising!AC36</f>
        <v>200</v>
      </c>
      <c r="D65" s="151" t="str">
        <f>Fundraising!AD36</f>
        <v>083</v>
      </c>
      <c r="E65" s="151"/>
      <c r="F65" s="144"/>
      <c r="G65" s="144"/>
      <c r="H65" s="144">
        <f>Fundraising!AG36</f>
        <v>110</v>
      </c>
      <c r="I65" s="144" t="str">
        <f>Fundraising!AH36</f>
        <v/>
      </c>
      <c r="J65" s="152">
        <f>Fundraising!AI36</f>
        <v>0</v>
      </c>
      <c r="K65" s="152">
        <f>Fundraising!AJ36</f>
        <v>0</v>
      </c>
      <c r="L65" s="152">
        <f>Fundraising!AK36</f>
        <v>0</v>
      </c>
      <c r="M65" s="152">
        <f>Fundraising!AL36</f>
        <v>0</v>
      </c>
      <c r="N65" s="152">
        <f>Fundraising!AM36</f>
        <v>0</v>
      </c>
      <c r="O65" s="152">
        <f>Fundraising!AN36</f>
        <v>0</v>
      </c>
      <c r="P65" s="152">
        <f>Fundraising!AO36</f>
        <v>0</v>
      </c>
      <c r="Q65" s="152">
        <f>Fundraising!AP36</f>
        <v>0</v>
      </c>
      <c r="R65" s="152">
        <f>Fundraising!AQ36</f>
        <v>0</v>
      </c>
      <c r="S65" s="152">
        <f>Fundraising!AR36</f>
        <v>0</v>
      </c>
      <c r="T65" s="152">
        <f>Fundraising!AS36</f>
        <v>0</v>
      </c>
      <c r="U65" s="152">
        <f>Fundraising!AT36</f>
        <v>0</v>
      </c>
      <c r="V65" s="152">
        <f t="shared" si="1"/>
        <v>0</v>
      </c>
    </row>
    <row r="66" ht="12.75" customHeight="1">
      <c r="A66" s="144" t="str">
        <f>TLI!AA9</f>
        <v>Budget</v>
      </c>
      <c r="B66" s="144" t="str">
        <f>TLI!AB9</f>
        <v>6025-000000</v>
      </c>
      <c r="C66" s="144">
        <f>TLI!AC9</f>
        <v>300</v>
      </c>
      <c r="D66" s="151" t="str">
        <f>TLI!AD9</f>
        <v>083</v>
      </c>
      <c r="E66" s="151" t="str">
        <f>TLI!AE9</f>
        <v>R100</v>
      </c>
      <c r="F66" s="144"/>
      <c r="G66" s="144"/>
      <c r="H66" s="144">
        <f>TLI!AG9</f>
        <v>110</v>
      </c>
      <c r="I66" s="144" t="str">
        <f>TLI!AH9</f>
        <v/>
      </c>
      <c r="J66" s="152">
        <f>TLI!AI9</f>
        <v>0</v>
      </c>
      <c r="K66" s="152">
        <f>TLI!AJ9</f>
        <v>0</v>
      </c>
      <c r="L66" s="152">
        <f>TLI!AK9</f>
        <v>0</v>
      </c>
      <c r="M66" s="152">
        <f>TLI!AL9</f>
        <v>0</v>
      </c>
      <c r="N66" s="152">
        <f>TLI!AM9</f>
        <v>0</v>
      </c>
      <c r="O66" s="152">
        <f>TLI!AN9</f>
        <v>0</v>
      </c>
      <c r="P66" s="152">
        <f>TLI!AO9</f>
        <v>0</v>
      </c>
      <c r="Q66" s="152">
        <f>TLI!AP9</f>
        <v>0</v>
      </c>
      <c r="R66" s="152">
        <f>TLI!AQ9</f>
        <v>0</v>
      </c>
      <c r="S66" s="152">
        <f>TLI!AR9</f>
        <v>0</v>
      </c>
      <c r="T66" s="152">
        <f>TLI!AS9</f>
        <v>0</v>
      </c>
      <c r="U66" s="152">
        <f>TLI!AT9</f>
        <v>0</v>
      </c>
      <c r="V66" s="152">
        <f t="shared" si="1"/>
        <v>0</v>
      </c>
    </row>
    <row r="67" ht="12.75" customHeight="1">
      <c r="A67" s="144" t="str">
        <f>TLI!AA10</f>
        <v>Budget</v>
      </c>
      <c r="B67" s="144" t="str">
        <f>TLI!AB10</f>
        <v>6025-000000</v>
      </c>
      <c r="C67" s="144">
        <f>TLI!AC10</f>
        <v>300</v>
      </c>
      <c r="D67" s="151" t="str">
        <f>TLI!AD10</f>
        <v>083</v>
      </c>
      <c r="E67" s="151" t="str">
        <f>TLI!AE10</f>
        <v>R200</v>
      </c>
      <c r="F67" s="144"/>
      <c r="G67" s="144"/>
      <c r="H67" s="144">
        <f>TLI!AG10</f>
        <v>110</v>
      </c>
      <c r="I67" s="144" t="str">
        <f>TLI!AH10</f>
        <v/>
      </c>
      <c r="J67" s="152">
        <f>TLI!AI10</f>
        <v>0</v>
      </c>
      <c r="K67" s="152">
        <f>TLI!AJ10</f>
        <v>0</v>
      </c>
      <c r="L67" s="152">
        <f>TLI!AK10</f>
        <v>0</v>
      </c>
      <c r="M67" s="152">
        <f>TLI!AL10</f>
        <v>0</v>
      </c>
      <c r="N67" s="152">
        <f>TLI!AM10</f>
        <v>0</v>
      </c>
      <c r="O67" s="152">
        <f>TLI!AN10</f>
        <v>0</v>
      </c>
      <c r="P67" s="152">
        <f>TLI!AO10</f>
        <v>0</v>
      </c>
      <c r="Q67" s="152">
        <f>TLI!AP10</f>
        <v>0</v>
      </c>
      <c r="R67" s="152">
        <f>TLI!AQ10</f>
        <v>0</v>
      </c>
      <c r="S67" s="152">
        <f>TLI!AR10</f>
        <v>0</v>
      </c>
      <c r="T67" s="152">
        <f>TLI!AS10</f>
        <v>0</v>
      </c>
      <c r="U67" s="152">
        <f>TLI!AT10</f>
        <v>0</v>
      </c>
      <c r="V67" s="152">
        <f t="shared" si="1"/>
        <v>0</v>
      </c>
    </row>
    <row r="68" ht="12.75" customHeight="1">
      <c r="A68" s="144" t="str">
        <f>TLI!AA11</f>
        <v>Budget</v>
      </c>
      <c r="B68" s="144" t="str">
        <f>TLI!AB11</f>
        <v>6025-000000</v>
      </c>
      <c r="C68" s="144">
        <f>TLI!AC11</f>
        <v>300</v>
      </c>
      <c r="D68" s="151" t="str">
        <f>TLI!AD11</f>
        <v>083</v>
      </c>
      <c r="E68" s="151" t="str">
        <f>TLI!AE11</f>
        <v>R300</v>
      </c>
      <c r="F68" s="144"/>
      <c r="G68" s="144"/>
      <c r="H68" s="144">
        <f>TLI!AG11</f>
        <v>110</v>
      </c>
      <c r="I68" s="144" t="str">
        <f>TLI!AH11</f>
        <v/>
      </c>
      <c r="J68" s="152">
        <f>TLI!AI11</f>
        <v>0</v>
      </c>
      <c r="K68" s="152">
        <f>TLI!AJ11</f>
        <v>0</v>
      </c>
      <c r="L68" s="152">
        <f>TLI!AK11</f>
        <v>0</v>
      </c>
      <c r="M68" s="152">
        <f>TLI!AL11</f>
        <v>0</v>
      </c>
      <c r="N68" s="152">
        <f>TLI!AM11</f>
        <v>0</v>
      </c>
      <c r="O68" s="152">
        <f>TLI!AN11</f>
        <v>0</v>
      </c>
      <c r="P68" s="152">
        <f>TLI!AO11</f>
        <v>0</v>
      </c>
      <c r="Q68" s="152">
        <f>TLI!AP11</f>
        <v>0</v>
      </c>
      <c r="R68" s="152">
        <f>TLI!AQ11</f>
        <v>0</v>
      </c>
      <c r="S68" s="152">
        <f>TLI!AR11</f>
        <v>0</v>
      </c>
      <c r="T68" s="152">
        <f>TLI!AS11</f>
        <v>0</v>
      </c>
      <c r="U68" s="152">
        <f>TLI!AT11</f>
        <v>0</v>
      </c>
      <c r="V68" s="152">
        <f t="shared" si="1"/>
        <v>0</v>
      </c>
    </row>
    <row r="69" ht="12.75" customHeight="1">
      <c r="A69" s="144" t="str">
        <f>TLI!AA12</f>
        <v>Budget</v>
      </c>
      <c r="B69" s="144" t="str">
        <f>TLI!AB12</f>
        <v>6025-000000</v>
      </c>
      <c r="C69" s="144">
        <f>TLI!AC12</f>
        <v>300</v>
      </c>
      <c r="D69" s="151" t="str">
        <f>TLI!AD12</f>
        <v>083</v>
      </c>
      <c r="E69" s="151" t="str">
        <f>TLI!AE12</f>
        <v>R400</v>
      </c>
      <c r="F69" s="144"/>
      <c r="G69" s="144"/>
      <c r="H69" s="144">
        <f>TLI!AG12</f>
        <v>110</v>
      </c>
      <c r="I69" s="144" t="str">
        <f>TLI!AH12</f>
        <v/>
      </c>
      <c r="J69" s="152">
        <f>TLI!AI12</f>
        <v>0</v>
      </c>
      <c r="K69" s="152">
        <f>TLI!AJ12</f>
        <v>0</v>
      </c>
      <c r="L69" s="152">
        <f>TLI!AK12</f>
        <v>0</v>
      </c>
      <c r="M69" s="152">
        <f>TLI!AL12</f>
        <v>0</v>
      </c>
      <c r="N69" s="152">
        <f>TLI!AM12</f>
        <v>0</v>
      </c>
      <c r="O69" s="152">
        <f>TLI!AN12</f>
        <v>0</v>
      </c>
      <c r="P69" s="152">
        <f>TLI!AO12</f>
        <v>0</v>
      </c>
      <c r="Q69" s="152">
        <f>TLI!AP12</f>
        <v>0</v>
      </c>
      <c r="R69" s="152">
        <f>TLI!AQ12</f>
        <v>0</v>
      </c>
      <c r="S69" s="152">
        <f>TLI!AR12</f>
        <v>0</v>
      </c>
      <c r="T69" s="152">
        <f>TLI!AS12</f>
        <v>0</v>
      </c>
      <c r="U69" s="152">
        <f>TLI!AT12</f>
        <v>0</v>
      </c>
      <c r="V69" s="152">
        <f t="shared" si="1"/>
        <v>0</v>
      </c>
    </row>
    <row r="70" ht="12.75" customHeight="1">
      <c r="A70" s="144" t="str">
        <f>TLI!AA13</f>
        <v>Budget</v>
      </c>
      <c r="B70" s="144" t="str">
        <f>TLI!AB13</f>
        <v>6025-000000</v>
      </c>
      <c r="C70" s="144">
        <f>TLI!AC13</f>
        <v>300</v>
      </c>
      <c r="D70" s="151" t="str">
        <f>TLI!AD13</f>
        <v>083</v>
      </c>
      <c r="E70" s="151" t="str">
        <f>TLI!AE13</f>
        <v>R500</v>
      </c>
      <c r="F70" s="144"/>
      <c r="G70" s="144"/>
      <c r="H70" s="144">
        <f>TLI!AG13</f>
        <v>110</v>
      </c>
      <c r="I70" s="144" t="str">
        <f>TLI!AH13</f>
        <v/>
      </c>
      <c r="J70" s="152">
        <f>TLI!AI13</f>
        <v>0</v>
      </c>
      <c r="K70" s="152">
        <f>TLI!AJ13</f>
        <v>0</v>
      </c>
      <c r="L70" s="152">
        <f>TLI!AK13</f>
        <v>0</v>
      </c>
      <c r="M70" s="152">
        <f>TLI!AL13</f>
        <v>0</v>
      </c>
      <c r="N70" s="152">
        <f>TLI!AM13</f>
        <v>0</v>
      </c>
      <c r="O70" s="152">
        <f>TLI!AN13</f>
        <v>0</v>
      </c>
      <c r="P70" s="152">
        <f>TLI!AO13</f>
        <v>0</v>
      </c>
      <c r="Q70" s="152">
        <f>TLI!AP13</f>
        <v>0</v>
      </c>
      <c r="R70" s="152">
        <f>TLI!AQ13</f>
        <v>0</v>
      </c>
      <c r="S70" s="152">
        <f>TLI!AR13</f>
        <v>0</v>
      </c>
      <c r="T70" s="152">
        <f>TLI!AS13</f>
        <v>0</v>
      </c>
      <c r="U70" s="152">
        <f>TLI!AT13</f>
        <v>0</v>
      </c>
      <c r="V70" s="152">
        <f t="shared" si="1"/>
        <v>0</v>
      </c>
    </row>
    <row r="71" ht="12.75" customHeight="1">
      <c r="A71" s="144" t="str">
        <f>TLI!AA14</f>
        <v>Budget</v>
      </c>
      <c r="B71" s="144" t="str">
        <f>TLI!AB14</f>
        <v>6025-000000</v>
      </c>
      <c r="C71" s="144">
        <f>TLI!AC14</f>
        <v>300</v>
      </c>
      <c r="D71" s="151" t="str">
        <f>TLI!AD14</f>
        <v>083</v>
      </c>
      <c r="E71" s="151" t="str">
        <f>TLI!AE14</f>
        <v>R600</v>
      </c>
      <c r="F71" s="144"/>
      <c r="G71" s="144"/>
      <c r="H71" s="144">
        <f>TLI!AG14</f>
        <v>110</v>
      </c>
      <c r="I71" s="144" t="str">
        <f>TLI!AH14</f>
        <v/>
      </c>
      <c r="J71" s="152">
        <f>TLI!AI14</f>
        <v>0</v>
      </c>
      <c r="K71" s="152">
        <f>TLI!AJ14</f>
        <v>0</v>
      </c>
      <c r="L71" s="152">
        <f>TLI!AK14</f>
        <v>0</v>
      </c>
      <c r="M71" s="152">
        <f>TLI!AL14</f>
        <v>0</v>
      </c>
      <c r="N71" s="152">
        <f>TLI!AM14</f>
        <v>0</v>
      </c>
      <c r="O71" s="152">
        <f>TLI!AN14</f>
        <v>0</v>
      </c>
      <c r="P71" s="152">
        <f>TLI!AO14</f>
        <v>0</v>
      </c>
      <c r="Q71" s="152">
        <f>TLI!AP14</f>
        <v>0</v>
      </c>
      <c r="R71" s="152">
        <f>TLI!AQ14</f>
        <v>0</v>
      </c>
      <c r="S71" s="152">
        <f>TLI!AR14</f>
        <v>0</v>
      </c>
      <c r="T71" s="152">
        <f>TLI!AS14</f>
        <v>0</v>
      </c>
      <c r="U71" s="152">
        <f>TLI!AT14</f>
        <v>0</v>
      </c>
      <c r="V71" s="152">
        <f t="shared" si="1"/>
        <v>0</v>
      </c>
    </row>
    <row r="72" ht="12.75" customHeight="1">
      <c r="A72" s="144" t="str">
        <f>TLI!AA15</f>
        <v>Budget</v>
      </c>
      <c r="B72" s="144" t="str">
        <f>TLI!AB15</f>
        <v>6025-000000</v>
      </c>
      <c r="C72" s="144">
        <f>TLI!AC15</f>
        <v>300</v>
      </c>
      <c r="D72" s="151" t="str">
        <f>TLI!AD15</f>
        <v>083</v>
      </c>
      <c r="E72" s="151" t="str">
        <f>TLI!AE15</f>
        <v>R700</v>
      </c>
      <c r="F72" s="144"/>
      <c r="G72" s="144"/>
      <c r="H72" s="144">
        <f>TLI!AG15</f>
        <v>110</v>
      </c>
      <c r="I72" s="144" t="str">
        <f>TLI!AH15</f>
        <v/>
      </c>
      <c r="J72" s="152">
        <f>TLI!AI15</f>
        <v>0</v>
      </c>
      <c r="K72" s="152">
        <f>TLI!AJ15</f>
        <v>0</v>
      </c>
      <c r="L72" s="152">
        <f>TLI!AK15</f>
        <v>0</v>
      </c>
      <c r="M72" s="152">
        <f>TLI!AL15</f>
        <v>0</v>
      </c>
      <c r="N72" s="152">
        <f>TLI!AM15</f>
        <v>0</v>
      </c>
      <c r="O72" s="152">
        <f>TLI!AN15</f>
        <v>0</v>
      </c>
      <c r="P72" s="152">
        <f>TLI!AO15</f>
        <v>0</v>
      </c>
      <c r="Q72" s="152">
        <f>TLI!AP15</f>
        <v>0</v>
      </c>
      <c r="R72" s="152">
        <f>TLI!AQ15</f>
        <v>0</v>
      </c>
      <c r="S72" s="152">
        <f>TLI!AR15</f>
        <v>0</v>
      </c>
      <c r="T72" s="152">
        <f>TLI!AS15</f>
        <v>0</v>
      </c>
      <c r="U72" s="152">
        <f>TLI!AT15</f>
        <v>0</v>
      </c>
      <c r="V72" s="152">
        <f t="shared" si="1"/>
        <v>0</v>
      </c>
    </row>
    <row r="73" ht="12.75" customHeight="1">
      <c r="A73" s="144" t="str">
        <f>TLI!AA16</f>
        <v>Budget</v>
      </c>
      <c r="B73" s="144" t="str">
        <f>TLI!AB16</f>
        <v>6025-000000</v>
      </c>
      <c r="C73" s="144">
        <f>TLI!AC16</f>
        <v>300</v>
      </c>
      <c r="D73" s="151" t="str">
        <f>TLI!AD16</f>
        <v>083</v>
      </c>
      <c r="E73" s="151" t="str">
        <f>TLI!AE16</f>
        <v>R800</v>
      </c>
      <c r="F73" s="144"/>
      <c r="G73" s="144"/>
      <c r="H73" s="144">
        <f>TLI!AG16</f>
        <v>110</v>
      </c>
      <c r="I73" s="144" t="str">
        <f>TLI!AH16</f>
        <v/>
      </c>
      <c r="J73" s="152">
        <f>TLI!AI16</f>
        <v>0</v>
      </c>
      <c r="K73" s="152">
        <f>TLI!AJ16</f>
        <v>0</v>
      </c>
      <c r="L73" s="152">
        <f>TLI!AK16</f>
        <v>0</v>
      </c>
      <c r="M73" s="152">
        <f>TLI!AL16</f>
        <v>0</v>
      </c>
      <c r="N73" s="152">
        <f>TLI!AM16</f>
        <v>0</v>
      </c>
      <c r="O73" s="152">
        <f>TLI!AN16</f>
        <v>0</v>
      </c>
      <c r="P73" s="152">
        <f>TLI!AO16</f>
        <v>0</v>
      </c>
      <c r="Q73" s="152">
        <f>TLI!AP16</f>
        <v>0</v>
      </c>
      <c r="R73" s="152">
        <f>TLI!AQ16</f>
        <v>0</v>
      </c>
      <c r="S73" s="152">
        <f>TLI!AR16</f>
        <v>0</v>
      </c>
      <c r="T73" s="152">
        <f>TLI!AS16</f>
        <v>0</v>
      </c>
      <c r="U73" s="152">
        <f>TLI!AT16</f>
        <v>0</v>
      </c>
      <c r="V73" s="152">
        <f t="shared" si="1"/>
        <v>0</v>
      </c>
    </row>
    <row r="74" ht="12.75" customHeight="1">
      <c r="A74" s="144" t="str">
        <f>TLI!AA17</f>
        <v>Budget</v>
      </c>
      <c r="B74" s="144" t="str">
        <f>TLI!AB17</f>
        <v>6050-000000</v>
      </c>
      <c r="C74" s="144">
        <f>TLI!AC17</f>
        <v>300</v>
      </c>
      <c r="D74" s="151" t="str">
        <f>TLI!AD17</f>
        <v>083</v>
      </c>
      <c r="E74" s="151"/>
      <c r="F74" s="144"/>
      <c r="G74" s="144"/>
      <c r="H74" s="144">
        <f>TLI!AG17</f>
        <v>110</v>
      </c>
      <c r="I74" s="144" t="str">
        <f>TLI!AH17</f>
        <v/>
      </c>
      <c r="J74" s="152">
        <f>TLI!AI17</f>
        <v>0</v>
      </c>
      <c r="K74" s="152">
        <f>TLI!AJ17</f>
        <v>0</v>
      </c>
      <c r="L74" s="152">
        <f>TLI!AK17</f>
        <v>0</v>
      </c>
      <c r="M74" s="152">
        <f>TLI!AL17</f>
        <v>0</v>
      </c>
      <c r="N74" s="152">
        <f>TLI!AM17</f>
        <v>0</v>
      </c>
      <c r="O74" s="152">
        <f>TLI!AN17</f>
        <v>0</v>
      </c>
      <c r="P74" s="152">
        <f>TLI!AO17</f>
        <v>0</v>
      </c>
      <c r="Q74" s="152">
        <f>TLI!AP17</f>
        <v>0</v>
      </c>
      <c r="R74" s="152">
        <f>TLI!AQ17</f>
        <v>0</v>
      </c>
      <c r="S74" s="152">
        <f>TLI!AR17</f>
        <v>0</v>
      </c>
      <c r="T74" s="152">
        <f>TLI!AS17</f>
        <v>0</v>
      </c>
      <c r="U74" s="152">
        <f>TLI!AT17</f>
        <v>0</v>
      </c>
      <c r="V74" s="152">
        <f t="shared" si="1"/>
        <v>0</v>
      </c>
    </row>
    <row r="75" ht="12.75" customHeight="1">
      <c r="A75" s="144" t="str">
        <f>TLI!AA18</f>
        <v>Budget</v>
      </c>
      <c r="B75" s="144" t="str">
        <f>TLI!AB18</f>
        <v>6055-000000</v>
      </c>
      <c r="C75" s="144">
        <f>TLI!AC18</f>
        <v>300</v>
      </c>
      <c r="D75" s="151" t="str">
        <f>TLI!AD18</f>
        <v>083</v>
      </c>
      <c r="E75" s="151"/>
      <c r="F75" s="144"/>
      <c r="G75" s="144"/>
      <c r="H75" s="144">
        <f>TLI!AG18</f>
        <v>110</v>
      </c>
      <c r="I75" s="144" t="str">
        <f>TLI!AH18</f>
        <v/>
      </c>
      <c r="J75" s="152">
        <f>TLI!AI18</f>
        <v>0</v>
      </c>
      <c r="K75" s="152">
        <f>TLI!AJ18</f>
        <v>0</v>
      </c>
      <c r="L75" s="152">
        <f>TLI!AK18</f>
        <v>0</v>
      </c>
      <c r="M75" s="152">
        <f>TLI!AL18</f>
        <v>0</v>
      </c>
      <c r="N75" s="152">
        <f>TLI!AM18</f>
        <v>0</v>
      </c>
      <c r="O75" s="152">
        <f>TLI!AN18</f>
        <v>0</v>
      </c>
      <c r="P75" s="152">
        <f>TLI!AO18</f>
        <v>0</v>
      </c>
      <c r="Q75" s="152">
        <f>TLI!AP18</f>
        <v>0</v>
      </c>
      <c r="R75" s="152">
        <f>TLI!AQ18</f>
        <v>0</v>
      </c>
      <c r="S75" s="152">
        <f>TLI!AR18</f>
        <v>0</v>
      </c>
      <c r="T75" s="152">
        <f>TLI!AS18</f>
        <v>0</v>
      </c>
      <c r="U75" s="152">
        <f>TLI!AT18</f>
        <v>0</v>
      </c>
      <c r="V75" s="152">
        <f t="shared" si="1"/>
        <v>0</v>
      </c>
    </row>
    <row r="76" ht="12.75" customHeight="1">
      <c r="A76" s="144" t="str">
        <f>TLI!AA19</f>
        <v>Budget</v>
      </c>
      <c r="B76" s="144" t="str">
        <f>TLI!AB19</f>
        <v>6060-000000</v>
      </c>
      <c r="C76" s="144">
        <f>TLI!AC19</f>
        <v>300</v>
      </c>
      <c r="D76" s="151" t="str">
        <f>TLI!AD19</f>
        <v>083</v>
      </c>
      <c r="E76" s="151"/>
      <c r="F76" s="144"/>
      <c r="G76" s="144"/>
      <c r="H76" s="144">
        <f>TLI!AG19</f>
        <v>110</v>
      </c>
      <c r="I76" s="144" t="str">
        <f>TLI!AH19</f>
        <v/>
      </c>
      <c r="J76" s="152">
        <f>TLI!AI19</f>
        <v>0</v>
      </c>
      <c r="K76" s="152">
        <f>TLI!AJ19</f>
        <v>0</v>
      </c>
      <c r="L76" s="152">
        <f>TLI!AK19</f>
        <v>0</v>
      </c>
      <c r="M76" s="152">
        <f>TLI!AL19</f>
        <v>0</v>
      </c>
      <c r="N76" s="152">
        <f>TLI!AM19</f>
        <v>0</v>
      </c>
      <c r="O76" s="152">
        <f>TLI!AN19</f>
        <v>0</v>
      </c>
      <c r="P76" s="152">
        <f>TLI!AO19</f>
        <v>0</v>
      </c>
      <c r="Q76" s="152">
        <f>TLI!AP19</f>
        <v>0</v>
      </c>
      <c r="R76" s="152">
        <f>TLI!AQ19</f>
        <v>0</v>
      </c>
      <c r="S76" s="152">
        <f>TLI!AR19</f>
        <v>0</v>
      </c>
      <c r="T76" s="152">
        <f>TLI!AS19</f>
        <v>0</v>
      </c>
      <c r="U76" s="152">
        <f>TLI!AT19</f>
        <v>0</v>
      </c>
      <c r="V76" s="152">
        <f t="shared" si="1"/>
        <v>0</v>
      </c>
    </row>
    <row r="77" ht="12.75" customHeight="1">
      <c r="A77" s="144" t="str">
        <f>TLI!AA20</f>
        <v>Budget</v>
      </c>
      <c r="B77" s="144" t="str">
        <f>TLI!AB20</f>
        <v>6030-000000</v>
      </c>
      <c r="C77" s="144">
        <f>TLI!AC20</f>
        <v>300</v>
      </c>
      <c r="D77" s="151" t="str">
        <f>TLI!AD20</f>
        <v>083</v>
      </c>
      <c r="E77" s="151"/>
      <c r="F77" s="144"/>
      <c r="G77" s="144"/>
      <c r="H77" s="144">
        <f>TLI!AG20</f>
        <v>110</v>
      </c>
      <c r="I77" s="144" t="str">
        <f>TLI!AH20</f>
        <v/>
      </c>
      <c r="J77" s="152">
        <f>TLI!AI20</f>
        <v>0</v>
      </c>
      <c r="K77" s="152">
        <f>TLI!AJ20</f>
        <v>0</v>
      </c>
      <c r="L77" s="152">
        <f>TLI!AK20</f>
        <v>0</v>
      </c>
      <c r="M77" s="152">
        <f>TLI!AL20</f>
        <v>0</v>
      </c>
      <c r="N77" s="152">
        <f>TLI!AM20</f>
        <v>0</v>
      </c>
      <c r="O77" s="152">
        <f>TLI!AN20</f>
        <v>0</v>
      </c>
      <c r="P77" s="152">
        <f>TLI!AO20</f>
        <v>0</v>
      </c>
      <c r="Q77" s="152">
        <f>TLI!AP20</f>
        <v>0</v>
      </c>
      <c r="R77" s="152">
        <f>TLI!AQ20</f>
        <v>0</v>
      </c>
      <c r="S77" s="152">
        <f>TLI!AR20</f>
        <v>0</v>
      </c>
      <c r="T77" s="152">
        <f>TLI!AS20</f>
        <v>0</v>
      </c>
      <c r="U77" s="152">
        <f>TLI!AT20</f>
        <v>0</v>
      </c>
      <c r="V77" s="152">
        <f t="shared" si="1"/>
        <v>0</v>
      </c>
    </row>
    <row r="78" ht="12.75" customHeight="1">
      <c r="A78" s="144" t="str">
        <f>TLI!AA21</f>
        <v>Budget</v>
      </c>
      <c r="B78" s="144" t="str">
        <f>TLI!AB21</f>
        <v>6035-000000</v>
      </c>
      <c r="C78" s="144">
        <f>TLI!AC21</f>
        <v>300</v>
      </c>
      <c r="D78" s="151" t="str">
        <f>TLI!AD21</f>
        <v>083</v>
      </c>
      <c r="E78" s="151"/>
      <c r="F78" s="144"/>
      <c r="G78" s="144"/>
      <c r="H78" s="144">
        <f>TLI!AG21</f>
        <v>110</v>
      </c>
      <c r="I78" s="144" t="str">
        <f>TLI!AH21</f>
        <v/>
      </c>
      <c r="J78" s="152">
        <f>TLI!AI21</f>
        <v>0</v>
      </c>
      <c r="K78" s="152">
        <f>TLI!AJ21</f>
        <v>0</v>
      </c>
      <c r="L78" s="152">
        <f>TLI!AK21</f>
        <v>0</v>
      </c>
      <c r="M78" s="152">
        <f>TLI!AL21</f>
        <v>0</v>
      </c>
      <c r="N78" s="152">
        <f>TLI!AM21</f>
        <v>0</v>
      </c>
      <c r="O78" s="152">
        <f>TLI!AN21</f>
        <v>0</v>
      </c>
      <c r="P78" s="152">
        <f>TLI!AO21</f>
        <v>0</v>
      </c>
      <c r="Q78" s="152">
        <f>TLI!AP21</f>
        <v>0</v>
      </c>
      <c r="R78" s="152">
        <f>TLI!AQ21</f>
        <v>0</v>
      </c>
      <c r="S78" s="152">
        <f>TLI!AR21</f>
        <v>0</v>
      </c>
      <c r="T78" s="152">
        <f>TLI!AS21</f>
        <v>0</v>
      </c>
      <c r="U78" s="152">
        <f>TLI!AT21</f>
        <v>0</v>
      </c>
      <c r="V78" s="152">
        <f t="shared" si="1"/>
        <v>0</v>
      </c>
    </row>
    <row r="79" ht="12.75" customHeight="1">
      <c r="A79" s="144" t="str">
        <f>TLI!AA22</f>
        <v>Budget</v>
      </c>
      <c r="B79" s="144" t="str">
        <f>TLI!AB22</f>
        <v>6010-000000</v>
      </c>
      <c r="C79" s="144">
        <f>TLI!AC22</f>
        <v>300</v>
      </c>
      <c r="D79" s="151" t="str">
        <f>TLI!AD22</f>
        <v>083</v>
      </c>
      <c r="E79" s="151"/>
      <c r="F79" s="144"/>
      <c r="G79" s="144"/>
      <c r="H79" s="144">
        <f>TLI!AG22</f>
        <v>110</v>
      </c>
      <c r="I79" s="144" t="str">
        <f>TLI!AH22</f>
        <v/>
      </c>
      <c r="J79" s="152">
        <f>TLI!AI22</f>
        <v>0</v>
      </c>
      <c r="K79" s="152">
        <f>TLI!AJ22</f>
        <v>0</v>
      </c>
      <c r="L79" s="152">
        <f>TLI!AK22</f>
        <v>0</v>
      </c>
      <c r="M79" s="152">
        <f>TLI!AL22</f>
        <v>0</v>
      </c>
      <c r="N79" s="152">
        <f>TLI!AM22</f>
        <v>0</v>
      </c>
      <c r="O79" s="152">
        <f>TLI!AN22</f>
        <v>0</v>
      </c>
      <c r="P79" s="152">
        <f>TLI!AO22</f>
        <v>0</v>
      </c>
      <c r="Q79" s="152">
        <f>TLI!AP22</f>
        <v>0</v>
      </c>
      <c r="R79" s="152">
        <f>TLI!AQ22</f>
        <v>0</v>
      </c>
      <c r="S79" s="152">
        <f>TLI!AR22</f>
        <v>0</v>
      </c>
      <c r="T79" s="152">
        <f>TLI!AS22</f>
        <v>0</v>
      </c>
      <c r="U79" s="152">
        <f>TLI!AT22</f>
        <v>0</v>
      </c>
      <c r="V79" s="152">
        <f t="shared" si="1"/>
        <v>0</v>
      </c>
    </row>
    <row r="80" ht="12.75" customHeight="1">
      <c r="A80" s="144" t="str">
        <f>TLI!AA23</f>
        <v>Budget</v>
      </c>
      <c r="B80" s="144" t="str">
        <f>TLI!AB23</f>
        <v>6020-000000</v>
      </c>
      <c r="C80" s="144">
        <f>TLI!AC23</f>
        <v>300</v>
      </c>
      <c r="D80" s="151" t="str">
        <f>TLI!AD23</f>
        <v>083</v>
      </c>
      <c r="E80" s="151"/>
      <c r="F80" s="144"/>
      <c r="G80" s="144"/>
      <c r="H80" s="144">
        <f>TLI!AG23</f>
        <v>110</v>
      </c>
      <c r="I80" s="144" t="str">
        <f>TLI!AH23</f>
        <v/>
      </c>
      <c r="J80" s="152">
        <f>TLI!AI23</f>
        <v>0</v>
      </c>
      <c r="K80" s="152">
        <f>TLI!AJ23</f>
        <v>0</v>
      </c>
      <c r="L80" s="152">
        <f>TLI!AK23</f>
        <v>0</v>
      </c>
      <c r="M80" s="152">
        <f>TLI!AL23</f>
        <v>0</v>
      </c>
      <c r="N80" s="152">
        <f>TLI!AM23</f>
        <v>0</v>
      </c>
      <c r="O80" s="152">
        <f>TLI!AN23</f>
        <v>0</v>
      </c>
      <c r="P80" s="152">
        <f>TLI!AO23</f>
        <v>0</v>
      </c>
      <c r="Q80" s="152">
        <f>TLI!AP23</f>
        <v>0</v>
      </c>
      <c r="R80" s="152">
        <f>TLI!AQ23</f>
        <v>0</v>
      </c>
      <c r="S80" s="152">
        <f>TLI!AR23</f>
        <v>0</v>
      </c>
      <c r="T80" s="152">
        <f>TLI!AS23</f>
        <v>0</v>
      </c>
      <c r="U80" s="152">
        <f>TLI!AT23</f>
        <v>0</v>
      </c>
      <c r="V80" s="152">
        <f t="shared" si="1"/>
        <v>0</v>
      </c>
    </row>
    <row r="81" ht="12.75" customHeight="1">
      <c r="A81" s="144" t="str">
        <f>TLI!AA27</f>
        <v>Budget</v>
      </c>
      <c r="B81" s="144" t="str">
        <f>TLI!AB27</f>
        <v>7006-000000</v>
      </c>
      <c r="C81" s="144">
        <f>TLI!AC27</f>
        <v>300</v>
      </c>
      <c r="D81" s="151" t="str">
        <f>TLI!AD27</f>
        <v>083</v>
      </c>
      <c r="E81" s="151"/>
      <c r="F81" s="144"/>
      <c r="G81" s="144"/>
      <c r="H81" s="144">
        <f>TLI!AG27</f>
        <v>110</v>
      </c>
      <c r="I81" s="144" t="str">
        <f>TLI!AH27</f>
        <v/>
      </c>
      <c r="J81" s="152">
        <f>TLI!AI27</f>
        <v>0</v>
      </c>
      <c r="K81" s="152">
        <f>TLI!AJ27</f>
        <v>0</v>
      </c>
      <c r="L81" s="152">
        <f>TLI!AK27</f>
        <v>0</v>
      </c>
      <c r="M81" s="152">
        <f>TLI!AL27</f>
        <v>0</v>
      </c>
      <c r="N81" s="152">
        <f>TLI!AM27</f>
        <v>0</v>
      </c>
      <c r="O81" s="152">
        <f>TLI!AN27</f>
        <v>0</v>
      </c>
      <c r="P81" s="152">
        <f>TLI!AO27</f>
        <v>0</v>
      </c>
      <c r="Q81" s="152">
        <f>TLI!AP27</f>
        <v>0</v>
      </c>
      <c r="R81" s="152">
        <f>TLI!AQ27</f>
        <v>0</v>
      </c>
      <c r="S81" s="152">
        <f>TLI!AR27</f>
        <v>0</v>
      </c>
      <c r="T81" s="152">
        <f>TLI!AS27</f>
        <v>0</v>
      </c>
      <c r="U81" s="152">
        <f>TLI!AT27</f>
        <v>1400</v>
      </c>
      <c r="V81" s="152">
        <f t="shared" si="1"/>
        <v>1400</v>
      </c>
    </row>
    <row r="82" ht="12.75" customHeight="1">
      <c r="A82" s="144" t="str">
        <f>TLI!AA28</f>
        <v>Budget</v>
      </c>
      <c r="B82" s="144" t="str">
        <f>TLI!AB28</f>
        <v>7010-000000</v>
      </c>
      <c r="C82" s="144">
        <f>TLI!AC28</f>
        <v>300</v>
      </c>
      <c r="D82" s="151" t="str">
        <f>TLI!AD28</f>
        <v>083</v>
      </c>
      <c r="E82" s="151"/>
      <c r="F82" s="144"/>
      <c r="G82" s="144"/>
      <c r="H82" s="144">
        <f>TLI!AG28</f>
        <v>110</v>
      </c>
      <c r="I82" s="144" t="str">
        <f>TLI!AH28</f>
        <v/>
      </c>
      <c r="J82" s="152">
        <f>TLI!AI28</f>
        <v>0</v>
      </c>
      <c r="K82" s="152">
        <f>TLI!AJ28</f>
        <v>0</v>
      </c>
      <c r="L82" s="152">
        <f>TLI!AK28</f>
        <v>0</v>
      </c>
      <c r="M82" s="152">
        <f>TLI!AL28</f>
        <v>0</v>
      </c>
      <c r="N82" s="152">
        <f>TLI!AM28</f>
        <v>0</v>
      </c>
      <c r="O82" s="152">
        <f>TLI!AN28</f>
        <v>0</v>
      </c>
      <c r="P82" s="152">
        <f>TLI!AO28</f>
        <v>0</v>
      </c>
      <c r="Q82" s="152">
        <f>TLI!AP28</f>
        <v>0</v>
      </c>
      <c r="R82" s="152">
        <f>TLI!AQ28</f>
        <v>0</v>
      </c>
      <c r="S82" s="152">
        <f>TLI!AR28</f>
        <v>0</v>
      </c>
      <c r="T82" s="152">
        <f>TLI!AS28</f>
        <v>0</v>
      </c>
      <c r="U82" s="152">
        <f>TLI!AT28</f>
        <v>0</v>
      </c>
      <c r="V82" s="152">
        <f t="shared" si="1"/>
        <v>0</v>
      </c>
    </row>
    <row r="83" ht="12.75" customHeight="1">
      <c r="A83" s="144" t="str">
        <f>TLI!AA29</f>
        <v>Budget</v>
      </c>
      <c r="B83" s="144" t="str">
        <f>TLI!AB29</f>
        <v>7012-000000</v>
      </c>
      <c r="C83" s="144">
        <f>TLI!AC29</f>
        <v>300</v>
      </c>
      <c r="D83" s="151" t="str">
        <f>TLI!AD29</f>
        <v>083</v>
      </c>
      <c r="E83" s="151"/>
      <c r="F83" s="144"/>
      <c r="G83" s="144"/>
      <c r="H83" s="144">
        <f>TLI!AG29</f>
        <v>110</v>
      </c>
      <c r="I83" s="144" t="str">
        <f>TLI!AH29</f>
        <v/>
      </c>
      <c r="J83" s="152">
        <f>TLI!AI29</f>
        <v>0</v>
      </c>
      <c r="K83" s="152">
        <f>TLI!AJ29</f>
        <v>0</v>
      </c>
      <c r="L83" s="152">
        <f>TLI!AK29</f>
        <v>0</v>
      </c>
      <c r="M83" s="152">
        <f>TLI!AL29</f>
        <v>0</v>
      </c>
      <c r="N83" s="152">
        <f>TLI!AM29</f>
        <v>0</v>
      </c>
      <c r="O83" s="152">
        <f>TLI!AN29</f>
        <v>0</v>
      </c>
      <c r="P83" s="152">
        <f>TLI!AO29</f>
        <v>0</v>
      </c>
      <c r="Q83" s="152">
        <f>TLI!AP29</f>
        <v>0</v>
      </c>
      <c r="R83" s="152">
        <f>TLI!AQ29</f>
        <v>0</v>
      </c>
      <c r="S83" s="152">
        <f>TLI!AR29</f>
        <v>0</v>
      </c>
      <c r="T83" s="152">
        <f>TLI!AS29</f>
        <v>0</v>
      </c>
      <c r="U83" s="152">
        <f>TLI!AT29</f>
        <v>0</v>
      </c>
      <c r="V83" s="152">
        <f t="shared" si="1"/>
        <v>0</v>
      </c>
    </row>
    <row r="84" ht="12.75" customHeight="1">
      <c r="A84" s="144" t="str">
        <f>TLI!AA30</f>
        <v>Budget</v>
      </c>
      <c r="B84" s="144" t="str">
        <f>TLI!AB30</f>
        <v>7014-000000</v>
      </c>
      <c r="C84" s="144">
        <f>TLI!AC30</f>
        <v>300</v>
      </c>
      <c r="D84" s="151" t="str">
        <f>TLI!AD30</f>
        <v>083</v>
      </c>
      <c r="E84" s="151"/>
      <c r="F84" s="144"/>
      <c r="G84" s="144"/>
      <c r="H84" s="144">
        <f>TLI!AG30</f>
        <v>110</v>
      </c>
      <c r="I84" s="144" t="str">
        <f>TLI!AH30</f>
        <v/>
      </c>
      <c r="J84" s="152">
        <f>TLI!AI30</f>
        <v>0</v>
      </c>
      <c r="K84" s="152">
        <f>TLI!AJ30</f>
        <v>0</v>
      </c>
      <c r="L84" s="152">
        <f>TLI!AK30</f>
        <v>0</v>
      </c>
      <c r="M84" s="152">
        <f>TLI!AL30</f>
        <v>0</v>
      </c>
      <c r="N84" s="152">
        <f>TLI!AM30</f>
        <v>0</v>
      </c>
      <c r="O84" s="152">
        <f>TLI!AN30</f>
        <v>250</v>
      </c>
      <c r="P84" s="152">
        <f>TLI!AO30</f>
        <v>0</v>
      </c>
      <c r="Q84" s="152">
        <f>TLI!AP30</f>
        <v>0</v>
      </c>
      <c r="R84" s="152">
        <f>TLI!AQ30</f>
        <v>0</v>
      </c>
      <c r="S84" s="152">
        <f>TLI!AR30</f>
        <v>0</v>
      </c>
      <c r="T84" s="152">
        <f>TLI!AS30</f>
        <v>0</v>
      </c>
      <c r="U84" s="152">
        <f>TLI!AT30</f>
        <v>250</v>
      </c>
      <c r="V84" s="152">
        <f t="shared" si="1"/>
        <v>500</v>
      </c>
    </row>
    <row r="85" ht="12.75" customHeight="1">
      <c r="A85" s="144" t="str">
        <f>TLI!AA31</f>
        <v>Budget</v>
      </c>
      <c r="B85" s="144" t="str">
        <f>TLI!AB31</f>
        <v>7016-000000</v>
      </c>
      <c r="C85" s="144">
        <f>TLI!AC31</f>
        <v>300</v>
      </c>
      <c r="D85" s="151" t="str">
        <f>TLI!AD31</f>
        <v>083</v>
      </c>
      <c r="E85" s="151"/>
      <c r="F85" s="144"/>
      <c r="G85" s="144"/>
      <c r="H85" s="144">
        <f>TLI!AG31</f>
        <v>110</v>
      </c>
      <c r="I85" s="144" t="str">
        <f>TLI!AH31</f>
        <v/>
      </c>
      <c r="J85" s="152">
        <f>TLI!AI31</f>
        <v>0</v>
      </c>
      <c r="K85" s="152">
        <f>TLI!AJ31</f>
        <v>0</v>
      </c>
      <c r="L85" s="152">
        <f>TLI!AK31</f>
        <v>0</v>
      </c>
      <c r="M85" s="152">
        <f>TLI!AL31</f>
        <v>0</v>
      </c>
      <c r="N85" s="152">
        <f>TLI!AM31</f>
        <v>0</v>
      </c>
      <c r="O85" s="152">
        <f>TLI!AN31</f>
        <v>150</v>
      </c>
      <c r="P85" s="152">
        <f>TLI!AO31</f>
        <v>0</v>
      </c>
      <c r="Q85" s="152">
        <f>TLI!AP31</f>
        <v>0</v>
      </c>
      <c r="R85" s="152">
        <f>TLI!AQ31</f>
        <v>0</v>
      </c>
      <c r="S85" s="152">
        <f>TLI!AR31</f>
        <v>0</v>
      </c>
      <c r="T85" s="152">
        <f>TLI!AS31</f>
        <v>0</v>
      </c>
      <c r="U85" s="152">
        <f>TLI!AT31</f>
        <v>350</v>
      </c>
      <c r="V85" s="152">
        <f t="shared" si="1"/>
        <v>500</v>
      </c>
    </row>
    <row r="86" ht="12.75" customHeight="1">
      <c r="A86" s="144" t="str">
        <f>TLI!AA32</f>
        <v>Budget</v>
      </c>
      <c r="B86" s="144" t="str">
        <f>TLI!AB32</f>
        <v>7020-000000</v>
      </c>
      <c r="C86" s="144">
        <f>TLI!AC32</f>
        <v>300</v>
      </c>
      <c r="D86" s="151" t="str">
        <f>TLI!AD32</f>
        <v>083</v>
      </c>
      <c r="E86" s="151"/>
      <c r="F86" s="144"/>
      <c r="G86" s="144"/>
      <c r="H86" s="144">
        <f>TLI!AG32</f>
        <v>110</v>
      </c>
      <c r="I86" s="144" t="str">
        <f>TLI!AH32</f>
        <v/>
      </c>
      <c r="J86" s="152">
        <f>TLI!AI32</f>
        <v>0</v>
      </c>
      <c r="K86" s="152">
        <f>TLI!AJ32</f>
        <v>0</v>
      </c>
      <c r="L86" s="152">
        <f>TLI!AK32</f>
        <v>0</v>
      </c>
      <c r="M86" s="152">
        <f>TLI!AL32</f>
        <v>0</v>
      </c>
      <c r="N86" s="152">
        <f>TLI!AM32</f>
        <v>0</v>
      </c>
      <c r="O86" s="152">
        <f>TLI!AN32</f>
        <v>0</v>
      </c>
      <c r="P86" s="152">
        <f>TLI!AO32</f>
        <v>0</v>
      </c>
      <c r="Q86" s="152">
        <f>TLI!AP32</f>
        <v>0</v>
      </c>
      <c r="R86" s="152">
        <f>TLI!AQ32</f>
        <v>0</v>
      </c>
      <c r="S86" s="152">
        <f>TLI!AR32</f>
        <v>0</v>
      </c>
      <c r="T86" s="152">
        <f>TLI!AS32</f>
        <v>0</v>
      </c>
      <c r="U86" s="152">
        <f>TLI!AT32</f>
        <v>0</v>
      </c>
      <c r="V86" s="152">
        <f t="shared" si="1"/>
        <v>0</v>
      </c>
    </row>
    <row r="87" ht="12.75" customHeight="1">
      <c r="A87" s="144" t="str">
        <f>TLI!AA33</f>
        <v>Budget</v>
      </c>
      <c r="B87" s="144" t="str">
        <f>TLI!AB33</f>
        <v>7030-000000</v>
      </c>
      <c r="C87" s="144">
        <f>TLI!AC33</f>
        <v>300</v>
      </c>
      <c r="D87" s="151" t="str">
        <f>TLI!AD33</f>
        <v>083</v>
      </c>
      <c r="E87" s="151"/>
      <c r="F87" s="144"/>
      <c r="G87" s="144"/>
      <c r="H87" s="144">
        <f>TLI!AG33</f>
        <v>110</v>
      </c>
      <c r="I87" s="144" t="str">
        <f>TLI!AH33</f>
        <v/>
      </c>
      <c r="J87" s="152">
        <f>TLI!AI33</f>
        <v>0</v>
      </c>
      <c r="K87" s="152">
        <f>TLI!AJ33</f>
        <v>0</v>
      </c>
      <c r="L87" s="152">
        <f>TLI!AK33</f>
        <v>0</v>
      </c>
      <c r="M87" s="152">
        <f>TLI!AL33</f>
        <v>0</v>
      </c>
      <c r="N87" s="152">
        <f>TLI!AM33</f>
        <v>0</v>
      </c>
      <c r="O87" s="152">
        <f>TLI!AN33</f>
        <v>50</v>
      </c>
      <c r="P87" s="152">
        <f>TLI!AO33</f>
        <v>0</v>
      </c>
      <c r="Q87" s="152">
        <f>TLI!AP33</f>
        <v>0</v>
      </c>
      <c r="R87" s="152">
        <f>TLI!AQ33</f>
        <v>0</v>
      </c>
      <c r="S87" s="152">
        <f>TLI!AR33</f>
        <v>0</v>
      </c>
      <c r="T87" s="152">
        <f>TLI!AS33</f>
        <v>0</v>
      </c>
      <c r="U87" s="152">
        <f>TLI!AT33</f>
        <v>50</v>
      </c>
      <c r="V87" s="152">
        <f t="shared" si="1"/>
        <v>100</v>
      </c>
    </row>
    <row r="88" ht="12.75" customHeight="1">
      <c r="A88" s="144" t="str">
        <f>TLI!AA34</f>
        <v>Budget</v>
      </c>
      <c r="B88" s="144" t="str">
        <f>TLI!AB34</f>
        <v>7070-000000</v>
      </c>
      <c r="C88" s="144">
        <f>TLI!AC34</f>
        <v>300</v>
      </c>
      <c r="D88" s="151" t="str">
        <f>TLI!AD34</f>
        <v>083</v>
      </c>
      <c r="E88" s="151"/>
      <c r="F88" s="144"/>
      <c r="G88" s="144"/>
      <c r="H88" s="144">
        <f>TLI!AG34</f>
        <v>110</v>
      </c>
      <c r="I88" s="144" t="str">
        <f>TLI!AH34</f>
        <v/>
      </c>
      <c r="J88" s="152">
        <f>TLI!AI34</f>
        <v>0</v>
      </c>
      <c r="K88" s="152">
        <f>TLI!AJ34</f>
        <v>0</v>
      </c>
      <c r="L88" s="152">
        <f>TLI!AK34</f>
        <v>0</v>
      </c>
      <c r="M88" s="152">
        <f>TLI!AL34</f>
        <v>0</v>
      </c>
      <c r="N88" s="152">
        <f>TLI!AM34</f>
        <v>0</v>
      </c>
      <c r="O88" s="152">
        <f>TLI!AN34</f>
        <v>0</v>
      </c>
      <c r="P88" s="152">
        <f>TLI!AO34</f>
        <v>0</v>
      </c>
      <c r="Q88" s="152">
        <f>TLI!AP34</f>
        <v>0</v>
      </c>
      <c r="R88" s="152">
        <f>TLI!AQ34</f>
        <v>0</v>
      </c>
      <c r="S88" s="152">
        <f>TLI!AR34</f>
        <v>0</v>
      </c>
      <c r="T88" s="152">
        <f>TLI!AS34</f>
        <v>0</v>
      </c>
      <c r="U88" s="152">
        <f>TLI!AT34</f>
        <v>0</v>
      </c>
      <c r="V88" s="152">
        <f t="shared" si="1"/>
        <v>0</v>
      </c>
    </row>
    <row r="89" ht="12.75" customHeight="1">
      <c r="A89" s="144" t="str">
        <f>TLI!AA35</f>
        <v>Budget</v>
      </c>
      <c r="B89" s="144" t="str">
        <f>TLI!AB35</f>
        <v>7072-000000</v>
      </c>
      <c r="C89" s="144">
        <f>TLI!AC35</f>
        <v>300</v>
      </c>
      <c r="D89" s="151" t="str">
        <f>TLI!AD35</f>
        <v>083</v>
      </c>
      <c r="E89" s="151"/>
      <c r="F89" s="144"/>
      <c r="G89" s="144"/>
      <c r="H89" s="144">
        <f>TLI!AG35</f>
        <v>110</v>
      </c>
      <c r="I89" s="144" t="str">
        <f>TLI!AH35</f>
        <v/>
      </c>
      <c r="J89" s="152">
        <f>TLI!AI35</f>
        <v>0</v>
      </c>
      <c r="K89" s="152">
        <f>TLI!AJ35</f>
        <v>0</v>
      </c>
      <c r="L89" s="152">
        <f>TLI!AK35</f>
        <v>0</v>
      </c>
      <c r="M89" s="152">
        <f>TLI!AL35</f>
        <v>0</v>
      </c>
      <c r="N89" s="152">
        <f>TLI!AM35</f>
        <v>0</v>
      </c>
      <c r="O89" s="152">
        <f>TLI!AN35</f>
        <v>0</v>
      </c>
      <c r="P89" s="152">
        <f>TLI!AO35</f>
        <v>0</v>
      </c>
      <c r="Q89" s="152">
        <f>TLI!AP35</f>
        <v>0</v>
      </c>
      <c r="R89" s="152">
        <f>TLI!AQ35</f>
        <v>0</v>
      </c>
      <c r="S89" s="152">
        <f>TLI!AR35</f>
        <v>0</v>
      </c>
      <c r="T89" s="152">
        <f>TLI!AS35</f>
        <v>0</v>
      </c>
      <c r="U89" s="152">
        <f>TLI!AT35</f>
        <v>0</v>
      </c>
      <c r="V89" s="152">
        <f t="shared" si="1"/>
        <v>0</v>
      </c>
    </row>
    <row r="90" ht="12.75" customHeight="1">
      <c r="A90" s="144" t="str">
        <f>TLI!AA36</f>
        <v>Budget</v>
      </c>
      <c r="B90" s="144" t="str">
        <f>TLI!AB36</f>
        <v>7080-000000</v>
      </c>
      <c r="C90" s="144">
        <f>TLI!AC36</f>
        <v>300</v>
      </c>
      <c r="D90" s="151" t="str">
        <f>TLI!AD36</f>
        <v>083</v>
      </c>
      <c r="E90" s="151"/>
      <c r="F90" s="144"/>
      <c r="G90" s="144"/>
      <c r="H90" s="144">
        <f>TLI!AG36</f>
        <v>110</v>
      </c>
      <c r="I90" s="144" t="str">
        <f>TLI!AH36</f>
        <v/>
      </c>
      <c r="J90" s="152">
        <f>TLI!AI36</f>
        <v>0</v>
      </c>
      <c r="K90" s="152">
        <f>TLI!AJ36</f>
        <v>0</v>
      </c>
      <c r="L90" s="152">
        <f>TLI!AK36</f>
        <v>0</v>
      </c>
      <c r="M90" s="152">
        <f>TLI!AL36</f>
        <v>0</v>
      </c>
      <c r="N90" s="152">
        <f>TLI!AM36</f>
        <v>0</v>
      </c>
      <c r="O90" s="152">
        <f>TLI!AN36</f>
        <v>0</v>
      </c>
      <c r="P90" s="152">
        <f>TLI!AO36</f>
        <v>0</v>
      </c>
      <c r="Q90" s="152">
        <f>TLI!AP36</f>
        <v>0</v>
      </c>
      <c r="R90" s="152">
        <f>TLI!AQ36</f>
        <v>0</v>
      </c>
      <c r="S90" s="152">
        <f>TLI!AR36</f>
        <v>0</v>
      </c>
      <c r="T90" s="152">
        <f>TLI!AS36</f>
        <v>0</v>
      </c>
      <c r="U90" s="152">
        <f>TLI!AT36</f>
        <v>0</v>
      </c>
      <c r="V90" s="152">
        <f t="shared" si="1"/>
        <v>0</v>
      </c>
    </row>
    <row r="91" ht="12.75" customHeight="1">
      <c r="A91" s="144" t="str">
        <f>TLI!AA37</f>
        <v>Budget</v>
      </c>
      <c r="B91" s="144" t="str">
        <f>TLI!AB37</f>
        <v>7086-000000</v>
      </c>
      <c r="C91" s="144">
        <f>TLI!AC37</f>
        <v>300</v>
      </c>
      <c r="D91" s="151" t="str">
        <f>TLI!AD37</f>
        <v>083</v>
      </c>
      <c r="E91" s="151"/>
      <c r="F91" s="144"/>
      <c r="G91" s="144"/>
      <c r="H91" s="144">
        <f>TLI!AG37</f>
        <v>110</v>
      </c>
      <c r="I91" s="144" t="str">
        <f>TLI!AH37</f>
        <v/>
      </c>
      <c r="J91" s="152">
        <f>TLI!AI37</f>
        <v>0</v>
      </c>
      <c r="K91" s="152">
        <f>TLI!AJ37</f>
        <v>0</v>
      </c>
      <c r="L91" s="152">
        <f>TLI!AK37</f>
        <v>0</v>
      </c>
      <c r="M91" s="152">
        <f>TLI!AL37</f>
        <v>0</v>
      </c>
      <c r="N91" s="152">
        <f>TLI!AM37</f>
        <v>0</v>
      </c>
      <c r="O91" s="152">
        <f>TLI!AN37</f>
        <v>0</v>
      </c>
      <c r="P91" s="152">
        <f>TLI!AO37</f>
        <v>0</v>
      </c>
      <c r="Q91" s="152">
        <f>TLI!AP37</f>
        <v>0</v>
      </c>
      <c r="R91" s="152">
        <f>TLI!AQ37</f>
        <v>0</v>
      </c>
      <c r="S91" s="152">
        <f>TLI!AR37</f>
        <v>0</v>
      </c>
      <c r="T91" s="152">
        <f>TLI!AS37</f>
        <v>0</v>
      </c>
      <c r="U91" s="152">
        <f>TLI!AT37</f>
        <v>0</v>
      </c>
      <c r="V91" s="152">
        <f t="shared" si="1"/>
        <v>0</v>
      </c>
    </row>
    <row r="92" ht="12.75" customHeight="1">
      <c r="A92" s="144" t="str">
        <f>TLI!AA38</f>
        <v>Budget</v>
      </c>
      <c r="B92" s="144" t="str">
        <f>TLI!AB38</f>
        <v>7090-000000</v>
      </c>
      <c r="C92" s="144">
        <f>TLI!AC38</f>
        <v>300</v>
      </c>
      <c r="D92" s="151" t="str">
        <f>TLI!AD38</f>
        <v>083</v>
      </c>
      <c r="E92" s="151"/>
      <c r="F92" s="144"/>
      <c r="G92" s="144"/>
      <c r="H92" s="144">
        <f>TLI!AG38</f>
        <v>110</v>
      </c>
      <c r="I92" s="144" t="str">
        <f>TLI!AH38</f>
        <v/>
      </c>
      <c r="J92" s="152">
        <f>TLI!AI38</f>
        <v>0</v>
      </c>
      <c r="K92" s="152">
        <f>TLI!AJ38</f>
        <v>0</v>
      </c>
      <c r="L92" s="152">
        <f>TLI!AK38</f>
        <v>0</v>
      </c>
      <c r="M92" s="152">
        <f>TLI!AL38</f>
        <v>0</v>
      </c>
      <c r="N92" s="152">
        <f>TLI!AM38</f>
        <v>0</v>
      </c>
      <c r="O92" s="152">
        <f>TLI!AN38</f>
        <v>0</v>
      </c>
      <c r="P92" s="152">
        <f>TLI!AO38</f>
        <v>0</v>
      </c>
      <c r="Q92" s="152">
        <f>TLI!AP38</f>
        <v>0</v>
      </c>
      <c r="R92" s="152">
        <f>TLI!AQ38</f>
        <v>0</v>
      </c>
      <c r="S92" s="152">
        <f>TLI!AR38</f>
        <v>0</v>
      </c>
      <c r="T92" s="152">
        <f>TLI!AS38</f>
        <v>0</v>
      </c>
      <c r="U92" s="152">
        <f>TLI!AT38</f>
        <v>0</v>
      </c>
      <c r="V92" s="152">
        <f t="shared" si="1"/>
        <v>0</v>
      </c>
    </row>
    <row r="93" ht="12.75" customHeight="1">
      <c r="A93" s="144" t="str">
        <f>TLI!AA39</f>
        <v>Budget</v>
      </c>
      <c r="B93" s="144" t="str">
        <f>TLI!AB39</f>
        <v>7082-000000</v>
      </c>
      <c r="C93" s="144">
        <f>TLI!AC39</f>
        <v>300</v>
      </c>
      <c r="D93" s="151" t="str">
        <f>TLI!AD39</f>
        <v>083</v>
      </c>
      <c r="E93" s="151"/>
      <c r="F93" s="144"/>
      <c r="G93" s="144"/>
      <c r="H93" s="144">
        <f>TLI!AG39</f>
        <v>110</v>
      </c>
      <c r="I93" s="144" t="str">
        <f>TLI!AH39</f>
        <v/>
      </c>
      <c r="J93" s="152">
        <f>TLI!AI39</f>
        <v>0</v>
      </c>
      <c r="K93" s="152">
        <f>TLI!AJ39</f>
        <v>0</v>
      </c>
      <c r="L93" s="152">
        <f>TLI!AK39</f>
        <v>0</v>
      </c>
      <c r="M93" s="152">
        <f>TLI!AL39</f>
        <v>0</v>
      </c>
      <c r="N93" s="152">
        <f>TLI!AM39</f>
        <v>0</v>
      </c>
      <c r="O93" s="152">
        <f>TLI!AN39</f>
        <v>0</v>
      </c>
      <c r="P93" s="152">
        <f>TLI!AO39</f>
        <v>0</v>
      </c>
      <c r="Q93" s="152">
        <f>TLI!AP39</f>
        <v>0</v>
      </c>
      <c r="R93" s="152">
        <f>TLI!AQ39</f>
        <v>0</v>
      </c>
      <c r="S93" s="152">
        <f>TLI!AR39</f>
        <v>0</v>
      </c>
      <c r="T93" s="152">
        <f>TLI!AS39</f>
        <v>0</v>
      </c>
      <c r="U93" s="152">
        <f>TLI!AT39</f>
        <v>300</v>
      </c>
      <c r="V93" s="152">
        <f t="shared" si="1"/>
        <v>300</v>
      </c>
    </row>
    <row r="94" ht="12.75" customHeight="1">
      <c r="A94" s="144" t="str">
        <f>TLI!AA40</f>
        <v>Budget</v>
      </c>
      <c r="B94" s="144" t="str">
        <f>TLI!AB40</f>
        <v/>
      </c>
      <c r="C94" s="144">
        <f>TLI!AC40</f>
        <v>300</v>
      </c>
      <c r="D94" s="151" t="str">
        <f>TLI!AD40</f>
        <v>083</v>
      </c>
      <c r="E94" s="151"/>
      <c r="F94" s="144"/>
      <c r="G94" s="144"/>
      <c r="H94" s="144">
        <f>TLI!AG40</f>
        <v>110</v>
      </c>
      <c r="I94" s="144" t="str">
        <f>TLI!AH40</f>
        <v/>
      </c>
      <c r="J94" s="152">
        <f>TLI!AI40</f>
        <v>0</v>
      </c>
      <c r="K94" s="152">
        <f>TLI!AJ40</f>
        <v>0</v>
      </c>
      <c r="L94" s="152">
        <f>TLI!AK40</f>
        <v>0</v>
      </c>
      <c r="M94" s="152">
        <f>TLI!AL40</f>
        <v>0</v>
      </c>
      <c r="N94" s="152">
        <f>TLI!AM40</f>
        <v>0</v>
      </c>
      <c r="O94" s="152">
        <f>TLI!AN40</f>
        <v>0</v>
      </c>
      <c r="P94" s="152">
        <f>TLI!AO40</f>
        <v>0</v>
      </c>
      <c r="Q94" s="152">
        <f>TLI!AP40</f>
        <v>0</v>
      </c>
      <c r="R94" s="152">
        <f>TLI!AQ40</f>
        <v>0</v>
      </c>
      <c r="S94" s="152">
        <f>TLI!AR40</f>
        <v>0</v>
      </c>
      <c r="T94" s="152">
        <f>TLI!AS40</f>
        <v>0</v>
      </c>
      <c r="U94" s="152">
        <f>TLI!AT40</f>
        <v>0</v>
      </c>
      <c r="V94" s="152">
        <f t="shared" si="1"/>
        <v>0</v>
      </c>
    </row>
    <row r="95" ht="12.75" customHeight="1">
      <c r="A95" s="144" t="str">
        <f>TLI!AA41</f>
        <v>Budget</v>
      </c>
      <c r="B95" s="144" t="str">
        <f>TLI!AB41</f>
        <v/>
      </c>
      <c r="C95" s="144">
        <f>TLI!AC41</f>
        <v>300</v>
      </c>
      <c r="D95" s="151" t="str">
        <f>TLI!AD41</f>
        <v>083</v>
      </c>
      <c r="E95" s="151"/>
      <c r="F95" s="144"/>
      <c r="G95" s="144"/>
      <c r="H95" s="144">
        <f>TLI!AG41</f>
        <v>110</v>
      </c>
      <c r="I95" s="144" t="str">
        <f>TLI!AH41</f>
        <v/>
      </c>
      <c r="J95" s="152">
        <f>TLI!AI41</f>
        <v>0</v>
      </c>
      <c r="K95" s="152">
        <f>TLI!AJ41</f>
        <v>0</v>
      </c>
      <c r="L95" s="152">
        <f>TLI!AK41</f>
        <v>0</v>
      </c>
      <c r="M95" s="152">
        <f>TLI!AL41</f>
        <v>0</v>
      </c>
      <c r="N95" s="152">
        <f>TLI!AM41</f>
        <v>0</v>
      </c>
      <c r="O95" s="152">
        <f>TLI!AN41</f>
        <v>0</v>
      </c>
      <c r="P95" s="152">
        <f>TLI!AO41</f>
        <v>0</v>
      </c>
      <c r="Q95" s="152">
        <f>TLI!AP41</f>
        <v>0</v>
      </c>
      <c r="R95" s="152">
        <f>TLI!AQ41</f>
        <v>0</v>
      </c>
      <c r="S95" s="152">
        <f>TLI!AR41</f>
        <v>0</v>
      </c>
      <c r="T95" s="152">
        <f>TLI!AS41</f>
        <v>0</v>
      </c>
      <c r="U95" s="152">
        <f>TLI!AT41</f>
        <v>0</v>
      </c>
      <c r="V95" s="152">
        <f t="shared" si="1"/>
        <v>0</v>
      </c>
    </row>
    <row r="96" ht="12.75" customHeight="1">
      <c r="A96" s="144" t="str">
        <f>'District Store'!AA8</f>
        <v>Budget</v>
      </c>
      <c r="B96" s="144" t="str">
        <f>'District Store'!AB8</f>
        <v>6045-000000</v>
      </c>
      <c r="C96" s="144">
        <f>'District Store'!AC8</f>
        <v>400</v>
      </c>
      <c r="D96" s="151" t="str">
        <f>'District Store'!AD8</f>
        <v>083</v>
      </c>
      <c r="E96" s="151"/>
      <c r="F96" s="144"/>
      <c r="G96" s="144"/>
      <c r="H96" s="144">
        <f>'District Store'!AH8</f>
        <v>110</v>
      </c>
      <c r="I96" s="144" t="str">
        <f>'District Store'!AI8</f>
        <v/>
      </c>
      <c r="J96" s="152">
        <f>'District Store'!AJ8</f>
        <v>0</v>
      </c>
      <c r="K96" s="152">
        <f>'District Store'!AK8</f>
        <v>0</v>
      </c>
      <c r="L96" s="152">
        <f>'District Store'!AL8</f>
        <v>0</v>
      </c>
      <c r="M96" s="152">
        <f>'District Store'!AM8</f>
        <v>0</v>
      </c>
      <c r="N96" s="152">
        <f>'District Store'!AN8</f>
        <v>0</v>
      </c>
      <c r="O96" s="152">
        <f>'District Store'!AO8</f>
        <v>0</v>
      </c>
      <c r="P96" s="152">
        <f>'District Store'!AP8</f>
        <v>0</v>
      </c>
      <c r="Q96" s="152">
        <f>'District Store'!AQ8</f>
        <v>0</v>
      </c>
      <c r="R96" s="152">
        <f>'District Store'!AR8</f>
        <v>0</v>
      </c>
      <c r="S96" s="152">
        <f>'District Store'!AS8</f>
        <v>0</v>
      </c>
      <c r="T96" s="152">
        <f>'District Store'!AT8</f>
        <v>0</v>
      </c>
      <c r="U96" s="152">
        <f>'District Store'!AU8</f>
        <v>0</v>
      </c>
      <c r="V96" s="152">
        <f t="shared" si="1"/>
        <v>0</v>
      </c>
    </row>
    <row r="97" ht="12.75" customHeight="1">
      <c r="A97" s="144" t="str">
        <f>'District Store'!AA10</f>
        <v>Budget</v>
      </c>
      <c r="B97" s="144" t="str">
        <f>'District Store'!AB10</f>
        <v>7002-000000</v>
      </c>
      <c r="C97" s="144">
        <f>'District Store'!AC10</f>
        <v>400</v>
      </c>
      <c r="D97" s="151" t="str">
        <f>'District Store'!AD10</f>
        <v>083</v>
      </c>
      <c r="E97" s="151"/>
      <c r="F97" s="144"/>
      <c r="G97" s="144"/>
      <c r="H97" s="144">
        <f>'District Store'!AH10</f>
        <v>110</v>
      </c>
      <c r="I97" s="144" t="str">
        <f>'District Store'!AI10</f>
        <v/>
      </c>
      <c r="J97" s="152">
        <f>'District Store'!AJ10</f>
        <v>0</v>
      </c>
      <c r="K97" s="152">
        <f>'District Store'!AK10</f>
        <v>0</v>
      </c>
      <c r="L97" s="152">
        <f>'District Store'!AL10</f>
        <v>0</v>
      </c>
      <c r="M97" s="152">
        <f>'District Store'!AM10</f>
        <v>0</v>
      </c>
      <c r="N97" s="152">
        <f>'District Store'!AN10</f>
        <v>0</v>
      </c>
      <c r="O97" s="152">
        <f>'District Store'!AO10</f>
        <v>0</v>
      </c>
      <c r="P97" s="152">
        <f>'District Store'!AP10</f>
        <v>0</v>
      </c>
      <c r="Q97" s="152">
        <f>'District Store'!AQ10</f>
        <v>0</v>
      </c>
      <c r="R97" s="152">
        <f>'District Store'!AR10</f>
        <v>0</v>
      </c>
      <c r="S97" s="152">
        <f>'District Store'!AS10</f>
        <v>0</v>
      </c>
      <c r="T97" s="152">
        <f>'District Store'!AT10</f>
        <v>0</v>
      </c>
      <c r="U97" s="152">
        <f>'District Store'!AU10</f>
        <v>0</v>
      </c>
      <c r="V97" s="152">
        <f t="shared" si="1"/>
        <v>0</v>
      </c>
    </row>
    <row r="98" ht="12.75" customHeight="1">
      <c r="A98" s="144" t="str">
        <f>'Other Revenue'!AA9</f>
        <v>Budget</v>
      </c>
      <c r="B98" s="144" t="str">
        <f>'Other Revenue'!AB9</f>
        <v>6010-000000</v>
      </c>
      <c r="C98" s="144">
        <f>'Other Revenue'!AC9</f>
        <v>990</v>
      </c>
      <c r="D98" s="151" t="str">
        <f>'Other Revenue'!AD9</f>
        <v>083</v>
      </c>
      <c r="E98" s="151"/>
      <c r="F98" s="144"/>
      <c r="G98" s="144"/>
      <c r="H98" s="144">
        <f>'Other Revenue'!AG9</f>
        <v>110</v>
      </c>
      <c r="I98" s="144" t="str">
        <f>'Other Revenue'!AH9</f>
        <v/>
      </c>
      <c r="J98" s="152">
        <f>'Other Revenue'!AI9</f>
        <v>0</v>
      </c>
      <c r="K98" s="152">
        <f>'Other Revenue'!AJ9</f>
        <v>0</v>
      </c>
      <c r="L98" s="152">
        <f>'Other Revenue'!AK9</f>
        <v>0</v>
      </c>
      <c r="M98" s="152">
        <f>'Other Revenue'!AL9</f>
        <v>0</v>
      </c>
      <c r="N98" s="152">
        <f>'Other Revenue'!AM9</f>
        <v>0</v>
      </c>
      <c r="O98" s="152">
        <f>'Other Revenue'!AN9</f>
        <v>0</v>
      </c>
      <c r="P98" s="152">
        <f>'Other Revenue'!AO9</f>
        <v>0</v>
      </c>
      <c r="Q98" s="152">
        <f>'Other Revenue'!AP9</f>
        <v>0</v>
      </c>
      <c r="R98" s="152">
        <f>'Other Revenue'!AQ9</f>
        <v>0</v>
      </c>
      <c r="S98" s="152">
        <f>'Other Revenue'!AR9</f>
        <v>0</v>
      </c>
      <c r="T98" s="152">
        <f>'Other Revenue'!AS9</f>
        <v>0</v>
      </c>
      <c r="U98" s="152">
        <f>'Other Revenue'!AT9</f>
        <v>0</v>
      </c>
      <c r="V98" s="152">
        <f t="shared" si="1"/>
        <v>0</v>
      </c>
    </row>
    <row r="99" ht="12.75" customHeight="1">
      <c r="A99" s="144" t="str">
        <f>'Other Revenue'!AA10</f>
        <v>Budget</v>
      </c>
      <c r="B99" s="144" t="str">
        <f>'Other Revenue'!AB10</f>
        <v>6015-000000</v>
      </c>
      <c r="C99" s="144">
        <f>'Other Revenue'!AC10</f>
        <v>990</v>
      </c>
      <c r="D99" s="151" t="str">
        <f>'Other Revenue'!AD10</f>
        <v>083</v>
      </c>
      <c r="E99" s="151"/>
      <c r="F99" s="144"/>
      <c r="G99" s="144"/>
      <c r="H99" s="144">
        <f>'Other Revenue'!AG10</f>
        <v>110</v>
      </c>
      <c r="I99" s="144" t="str">
        <f>'Other Revenue'!AH10</f>
        <v/>
      </c>
      <c r="J99" s="152">
        <f>'Other Revenue'!AI10</f>
        <v>0</v>
      </c>
      <c r="K99" s="152">
        <f>'Other Revenue'!AJ10</f>
        <v>0</v>
      </c>
      <c r="L99" s="152">
        <f>'Other Revenue'!AK10</f>
        <v>0</v>
      </c>
      <c r="M99" s="152">
        <f>'Other Revenue'!AL10</f>
        <v>0</v>
      </c>
      <c r="N99" s="152">
        <f>'Other Revenue'!AM10</f>
        <v>0</v>
      </c>
      <c r="O99" s="152">
        <f>'Other Revenue'!AN10</f>
        <v>0</v>
      </c>
      <c r="P99" s="152">
        <f>'Other Revenue'!AO10</f>
        <v>0</v>
      </c>
      <c r="Q99" s="152">
        <f>'Other Revenue'!AP10</f>
        <v>0</v>
      </c>
      <c r="R99" s="152">
        <f>'Other Revenue'!AQ10</f>
        <v>0</v>
      </c>
      <c r="S99" s="152">
        <f>'Other Revenue'!AR10</f>
        <v>0</v>
      </c>
      <c r="T99" s="152">
        <f>'Other Revenue'!AS10</f>
        <v>0</v>
      </c>
      <c r="U99" s="152">
        <f>'Other Revenue'!AT10</f>
        <v>0</v>
      </c>
      <c r="V99" s="152">
        <f t="shared" si="1"/>
        <v>0</v>
      </c>
    </row>
    <row r="100" ht="12.75" customHeight="1">
      <c r="A100" s="144" t="str">
        <f>'Other Revenue'!AA11</f>
        <v>Budget</v>
      </c>
      <c r="B100" s="144" t="str">
        <f>'Other Revenue'!AB11</f>
        <v>6020-000000</v>
      </c>
      <c r="C100" s="144">
        <f>'Other Revenue'!AC11</f>
        <v>990</v>
      </c>
      <c r="D100" s="151" t="str">
        <f>'Other Revenue'!AD11</f>
        <v>083</v>
      </c>
      <c r="E100" s="151"/>
      <c r="F100" s="144"/>
      <c r="G100" s="144"/>
      <c r="H100" s="144">
        <f>'Other Revenue'!AG11</f>
        <v>110</v>
      </c>
      <c r="I100" s="144" t="str">
        <f>'Other Revenue'!AH11</f>
        <v/>
      </c>
      <c r="J100" s="152">
        <f>'Other Revenue'!AI11</f>
        <v>0</v>
      </c>
      <c r="K100" s="152">
        <f>'Other Revenue'!AJ11</f>
        <v>0</v>
      </c>
      <c r="L100" s="152">
        <f>'Other Revenue'!AK11</f>
        <v>0</v>
      </c>
      <c r="M100" s="152">
        <f>'Other Revenue'!AL11</f>
        <v>0</v>
      </c>
      <c r="N100" s="152">
        <f>'Other Revenue'!AM11</f>
        <v>0</v>
      </c>
      <c r="O100" s="152">
        <f>'Other Revenue'!AN11</f>
        <v>0</v>
      </c>
      <c r="P100" s="152">
        <f>'Other Revenue'!AO11</f>
        <v>0</v>
      </c>
      <c r="Q100" s="152">
        <f>'Other Revenue'!AP11</f>
        <v>0</v>
      </c>
      <c r="R100" s="152">
        <f>'Other Revenue'!AQ11</f>
        <v>0</v>
      </c>
      <c r="S100" s="152">
        <f>'Other Revenue'!AR11</f>
        <v>0</v>
      </c>
      <c r="T100" s="152">
        <f>'Other Revenue'!AS11</f>
        <v>0</v>
      </c>
      <c r="U100" s="152">
        <f>'Other Revenue'!AT11</f>
        <v>0</v>
      </c>
      <c r="V100" s="152">
        <f t="shared" si="1"/>
        <v>0</v>
      </c>
    </row>
    <row r="101" ht="12.75" customHeight="1">
      <c r="A101" s="144" t="str">
        <f>'Other Revenue'!AA12</f>
        <v>Budget</v>
      </c>
      <c r="B101" s="144" t="str">
        <f>'Other Revenue'!AB12</f>
        <v>6025-000000</v>
      </c>
      <c r="C101" s="144">
        <f>'Other Revenue'!AC12</f>
        <v>990</v>
      </c>
      <c r="D101" s="151" t="str">
        <f>'Other Revenue'!AD12</f>
        <v>083</v>
      </c>
      <c r="E101" s="151"/>
      <c r="F101" s="144"/>
      <c r="G101" s="144"/>
      <c r="H101" s="144">
        <f>'Other Revenue'!AG12</f>
        <v>110</v>
      </c>
      <c r="I101" s="144" t="str">
        <f>'Other Revenue'!AH12</f>
        <v/>
      </c>
      <c r="J101" s="152">
        <f>'Other Revenue'!AI12</f>
        <v>1840</v>
      </c>
      <c r="K101" s="152">
        <f>'Other Revenue'!AJ12</f>
        <v>0</v>
      </c>
      <c r="L101" s="152">
        <f>'Other Revenue'!AK12</f>
        <v>0</v>
      </c>
      <c r="M101" s="152">
        <f>'Other Revenue'!AL12</f>
        <v>0</v>
      </c>
      <c r="N101" s="152">
        <f>'Other Revenue'!AM12</f>
        <v>0</v>
      </c>
      <c r="O101" s="152">
        <f>'Other Revenue'!AN12</f>
        <v>0</v>
      </c>
      <c r="P101" s="152">
        <f>'Other Revenue'!AO12</f>
        <v>0</v>
      </c>
      <c r="Q101" s="152">
        <f>'Other Revenue'!AP12</f>
        <v>0</v>
      </c>
      <c r="R101" s="152">
        <f>'Other Revenue'!AQ12</f>
        <v>0</v>
      </c>
      <c r="S101" s="152">
        <f>'Other Revenue'!AR12</f>
        <v>0</v>
      </c>
      <c r="T101" s="152">
        <f>'Other Revenue'!AS12</f>
        <v>0</v>
      </c>
      <c r="U101" s="152">
        <f>'Other Revenue'!AT12</f>
        <v>0</v>
      </c>
      <c r="V101" s="152">
        <f t="shared" si="1"/>
        <v>1840</v>
      </c>
    </row>
    <row r="102" ht="12.75" customHeight="1">
      <c r="A102" s="144" t="str">
        <f>'Other Revenue'!AA13</f>
        <v>Budget</v>
      </c>
      <c r="B102" s="144" t="str">
        <f>'Other Revenue'!AB13</f>
        <v>6030-000000</v>
      </c>
      <c r="C102" s="144">
        <f>'Other Revenue'!AC13</f>
        <v>990</v>
      </c>
      <c r="D102" s="151" t="str">
        <f>'Other Revenue'!AD13</f>
        <v>083</v>
      </c>
      <c r="E102" s="151"/>
      <c r="F102" s="144"/>
      <c r="G102" s="144"/>
      <c r="H102" s="144">
        <f>'Other Revenue'!AG13</f>
        <v>110</v>
      </c>
      <c r="I102" s="144" t="str">
        <f>'Other Revenue'!AH13</f>
        <v/>
      </c>
      <c r="J102" s="152">
        <f>'Other Revenue'!AI13</f>
        <v>0</v>
      </c>
      <c r="K102" s="152">
        <f>'Other Revenue'!AJ13</f>
        <v>0</v>
      </c>
      <c r="L102" s="152">
        <f>'Other Revenue'!AK13</f>
        <v>0</v>
      </c>
      <c r="M102" s="152">
        <f>'Other Revenue'!AL13</f>
        <v>0</v>
      </c>
      <c r="N102" s="152">
        <f>'Other Revenue'!AM13</f>
        <v>0</v>
      </c>
      <c r="O102" s="152">
        <f>'Other Revenue'!AN13</f>
        <v>0</v>
      </c>
      <c r="P102" s="152">
        <f>'Other Revenue'!AO13</f>
        <v>0</v>
      </c>
      <c r="Q102" s="152">
        <f>'Other Revenue'!AP13</f>
        <v>0</v>
      </c>
      <c r="R102" s="152">
        <f>'Other Revenue'!AQ13</f>
        <v>0</v>
      </c>
      <c r="S102" s="152">
        <f>'Other Revenue'!AR13</f>
        <v>0</v>
      </c>
      <c r="T102" s="152">
        <f>'Other Revenue'!AS13</f>
        <v>0</v>
      </c>
      <c r="U102" s="152">
        <f>'Other Revenue'!AT13</f>
        <v>0</v>
      </c>
      <c r="V102" s="152">
        <f t="shared" si="1"/>
        <v>0</v>
      </c>
    </row>
    <row r="103" ht="12.75" customHeight="1">
      <c r="A103" s="144" t="str">
        <f>'Other Revenue'!AA14</f>
        <v>Budget</v>
      </c>
      <c r="B103" s="144" t="str">
        <f>'Other Revenue'!AB14</f>
        <v>6035-000000</v>
      </c>
      <c r="C103" s="144">
        <f>'Other Revenue'!AC14</f>
        <v>990</v>
      </c>
      <c r="D103" s="151" t="str">
        <f>'Other Revenue'!AD14</f>
        <v>083</v>
      </c>
      <c r="E103" s="151"/>
      <c r="F103" s="144"/>
      <c r="G103" s="144"/>
      <c r="H103" s="144">
        <f>'Other Revenue'!AG14</f>
        <v>110</v>
      </c>
      <c r="I103" s="144" t="str">
        <f>'Other Revenue'!AH14</f>
        <v/>
      </c>
      <c r="J103" s="152">
        <f>'Other Revenue'!AI14</f>
        <v>0</v>
      </c>
      <c r="K103" s="152">
        <f>'Other Revenue'!AJ14</f>
        <v>0</v>
      </c>
      <c r="L103" s="152">
        <f>'Other Revenue'!AK14</f>
        <v>0</v>
      </c>
      <c r="M103" s="152">
        <f>'Other Revenue'!AL14</f>
        <v>0</v>
      </c>
      <c r="N103" s="152">
        <f>'Other Revenue'!AM14</f>
        <v>0</v>
      </c>
      <c r="O103" s="152">
        <f>'Other Revenue'!AN14</f>
        <v>0</v>
      </c>
      <c r="P103" s="152">
        <f>'Other Revenue'!AO14</f>
        <v>0</v>
      </c>
      <c r="Q103" s="152">
        <f>'Other Revenue'!AP14</f>
        <v>0</v>
      </c>
      <c r="R103" s="152">
        <f>'Other Revenue'!AQ14</f>
        <v>0</v>
      </c>
      <c r="S103" s="152">
        <f>'Other Revenue'!AR14</f>
        <v>0</v>
      </c>
      <c r="T103" s="152">
        <f>'Other Revenue'!AS14</f>
        <v>0</v>
      </c>
      <c r="U103" s="152">
        <f>'Other Revenue'!AT14</f>
        <v>0</v>
      </c>
      <c r="V103" s="152">
        <f t="shared" si="1"/>
        <v>0</v>
      </c>
    </row>
    <row r="104" ht="12.75" customHeight="1">
      <c r="A104" s="144" t="str">
        <f>'Other Revenue'!AA15</f>
        <v>Budget</v>
      </c>
      <c r="B104" s="144" t="str">
        <f>'Other Revenue'!AB15</f>
        <v>6050-000000</v>
      </c>
      <c r="C104" s="144">
        <f>'Other Revenue'!AC15</f>
        <v>990</v>
      </c>
      <c r="D104" s="151" t="str">
        <f>'Other Revenue'!AD15</f>
        <v>083</v>
      </c>
      <c r="E104" s="151"/>
      <c r="F104" s="144"/>
      <c r="G104" s="144"/>
      <c r="H104" s="144">
        <f>'Other Revenue'!AG15</f>
        <v>110</v>
      </c>
      <c r="I104" s="144" t="str">
        <f>'Other Revenue'!AH15</f>
        <v/>
      </c>
      <c r="J104" s="152">
        <f>'Other Revenue'!AI15</f>
        <v>0</v>
      </c>
      <c r="K104" s="152">
        <f>'Other Revenue'!AJ15</f>
        <v>0</v>
      </c>
      <c r="L104" s="152">
        <f>'Other Revenue'!AK15</f>
        <v>0</v>
      </c>
      <c r="M104" s="152">
        <f>'Other Revenue'!AL15</f>
        <v>0</v>
      </c>
      <c r="N104" s="152">
        <f>'Other Revenue'!AM15</f>
        <v>0</v>
      </c>
      <c r="O104" s="152">
        <f>'Other Revenue'!AN15</f>
        <v>0</v>
      </c>
      <c r="P104" s="152">
        <f>'Other Revenue'!AO15</f>
        <v>0</v>
      </c>
      <c r="Q104" s="152">
        <f>'Other Revenue'!AP15</f>
        <v>0</v>
      </c>
      <c r="R104" s="152">
        <f>'Other Revenue'!AQ15</f>
        <v>0</v>
      </c>
      <c r="S104" s="152">
        <f>'Other Revenue'!AR15</f>
        <v>0</v>
      </c>
      <c r="T104" s="152">
        <f>'Other Revenue'!AS15</f>
        <v>0</v>
      </c>
      <c r="U104" s="152">
        <f>'Other Revenue'!AT15</f>
        <v>0</v>
      </c>
      <c r="V104" s="152">
        <f t="shared" si="1"/>
        <v>0</v>
      </c>
    </row>
    <row r="105" ht="12.75" customHeight="1">
      <c r="A105" s="144" t="str">
        <f>'Other Revenue'!AA16</f>
        <v>Budget</v>
      </c>
      <c r="B105" s="144" t="str">
        <f>'Other Revenue'!AB16</f>
        <v>6055-000000</v>
      </c>
      <c r="C105" s="144">
        <f>'Other Revenue'!AC16</f>
        <v>990</v>
      </c>
      <c r="D105" s="151" t="str">
        <f>'Other Revenue'!AD16</f>
        <v>083</v>
      </c>
      <c r="E105" s="151"/>
      <c r="F105" s="144"/>
      <c r="G105" s="144"/>
      <c r="H105" s="144">
        <f>'Other Revenue'!AG16</f>
        <v>110</v>
      </c>
      <c r="I105" s="144" t="str">
        <f>'Other Revenue'!AH16</f>
        <v/>
      </c>
      <c r="J105" s="152">
        <f>'Other Revenue'!AI16</f>
        <v>0</v>
      </c>
      <c r="K105" s="152">
        <f>'Other Revenue'!AJ16</f>
        <v>0</v>
      </c>
      <c r="L105" s="152">
        <f>'Other Revenue'!AK16</f>
        <v>0</v>
      </c>
      <c r="M105" s="152">
        <f>'Other Revenue'!AL16</f>
        <v>0</v>
      </c>
      <c r="N105" s="152">
        <f>'Other Revenue'!AM16</f>
        <v>0</v>
      </c>
      <c r="O105" s="152">
        <f>'Other Revenue'!AN16</f>
        <v>0</v>
      </c>
      <c r="P105" s="152">
        <f>'Other Revenue'!AO16</f>
        <v>0</v>
      </c>
      <c r="Q105" s="152">
        <f>'Other Revenue'!AP16</f>
        <v>0</v>
      </c>
      <c r="R105" s="152">
        <f>'Other Revenue'!AQ16</f>
        <v>0</v>
      </c>
      <c r="S105" s="152">
        <f>'Other Revenue'!AR16</f>
        <v>0</v>
      </c>
      <c r="T105" s="152">
        <f>'Other Revenue'!AS16</f>
        <v>0</v>
      </c>
      <c r="U105" s="152">
        <f>'Other Revenue'!AT16</f>
        <v>0</v>
      </c>
      <c r="V105" s="152">
        <f t="shared" si="1"/>
        <v>0</v>
      </c>
    </row>
    <row r="106" ht="12.75" customHeight="1">
      <c r="A106" s="144" t="str">
        <f>Marketing!AA10</f>
        <v>Budget</v>
      </c>
      <c r="B106" s="144" t="str">
        <f>Marketing!AB10</f>
        <v>7006-000000</v>
      </c>
      <c r="C106" s="144">
        <f>Marketing!AC10</f>
        <v>510</v>
      </c>
      <c r="D106" s="151" t="str">
        <f>Marketing!AD10</f>
        <v>083</v>
      </c>
      <c r="E106" s="151"/>
      <c r="F106" s="144"/>
      <c r="G106" s="144"/>
      <c r="H106" s="144">
        <f>Marketing!AG10</f>
        <v>110</v>
      </c>
      <c r="I106" s="144" t="str">
        <f>Marketing!AH10</f>
        <v/>
      </c>
      <c r="J106" s="152">
        <f>Marketing!AI10</f>
        <v>0</v>
      </c>
      <c r="K106" s="152">
        <f>Marketing!AJ10</f>
        <v>0</v>
      </c>
      <c r="L106" s="152">
        <f>Marketing!AK10</f>
        <v>0</v>
      </c>
      <c r="M106" s="152">
        <f>Marketing!AL10</f>
        <v>0</v>
      </c>
      <c r="N106" s="152">
        <f>Marketing!AM10</f>
        <v>0</v>
      </c>
      <c r="O106" s="152">
        <f>Marketing!AN10</f>
        <v>0</v>
      </c>
      <c r="P106" s="152">
        <f>Marketing!AO10</f>
        <v>0</v>
      </c>
      <c r="Q106" s="152">
        <f>Marketing!AP10</f>
        <v>0</v>
      </c>
      <c r="R106" s="152">
        <f>Marketing!AQ10</f>
        <v>0</v>
      </c>
      <c r="S106" s="152">
        <f>Marketing!AR10</f>
        <v>0</v>
      </c>
      <c r="T106" s="152">
        <f>Marketing!AS10</f>
        <v>0</v>
      </c>
      <c r="U106" s="152">
        <f>Marketing!AT10</f>
        <v>0</v>
      </c>
      <c r="V106" s="152">
        <f t="shared" si="1"/>
        <v>0</v>
      </c>
    </row>
    <row r="107" ht="12.75" customHeight="1">
      <c r="A107" s="144" t="str">
        <f>Marketing!AA11</f>
        <v>Budget</v>
      </c>
      <c r="B107" s="144" t="str">
        <f>Marketing!AB11</f>
        <v>7008-000000</v>
      </c>
      <c r="C107" s="144">
        <f>Marketing!AC11</f>
        <v>510</v>
      </c>
      <c r="D107" s="151" t="str">
        <f>Marketing!AD11</f>
        <v>083</v>
      </c>
      <c r="E107" s="151"/>
      <c r="F107" s="144"/>
      <c r="G107" s="144"/>
      <c r="H107" s="144">
        <f>Marketing!AG11</f>
        <v>110</v>
      </c>
      <c r="I107" s="144" t="str">
        <f>Marketing!AH11</f>
        <v/>
      </c>
      <c r="J107" s="152">
        <f>Marketing!AI11</f>
        <v>0</v>
      </c>
      <c r="K107" s="152">
        <f>Marketing!AJ11</f>
        <v>0</v>
      </c>
      <c r="L107" s="152">
        <f>Marketing!AK11</f>
        <v>0</v>
      </c>
      <c r="M107" s="152">
        <f>Marketing!AL11</f>
        <v>0</v>
      </c>
      <c r="N107" s="152">
        <f>Marketing!AM11</f>
        <v>0</v>
      </c>
      <c r="O107" s="152">
        <f>Marketing!AN11</f>
        <v>0</v>
      </c>
      <c r="P107" s="152">
        <f>Marketing!AO11</f>
        <v>0</v>
      </c>
      <c r="Q107" s="152">
        <f>Marketing!AP11</f>
        <v>0</v>
      </c>
      <c r="R107" s="152">
        <f>Marketing!AQ11</f>
        <v>0</v>
      </c>
      <c r="S107" s="152">
        <f>Marketing!AR11</f>
        <v>0</v>
      </c>
      <c r="T107" s="152">
        <f>Marketing!AS11</f>
        <v>0</v>
      </c>
      <c r="U107" s="152">
        <f>Marketing!AT11</f>
        <v>0</v>
      </c>
      <c r="V107" s="152">
        <f t="shared" si="1"/>
        <v>0</v>
      </c>
    </row>
    <row r="108" ht="12.75" customHeight="1">
      <c r="A108" s="144" t="str">
        <f>Marketing!AA12</f>
        <v>Budget</v>
      </c>
      <c r="B108" s="144" t="str">
        <f>Marketing!AB12</f>
        <v>7010-000000</v>
      </c>
      <c r="C108" s="144">
        <f>Marketing!AC12</f>
        <v>510</v>
      </c>
      <c r="D108" s="151" t="str">
        <f>Marketing!AD12</f>
        <v>083</v>
      </c>
      <c r="E108" s="151"/>
      <c r="F108" s="144"/>
      <c r="G108" s="144"/>
      <c r="H108" s="144">
        <f>Marketing!AG12</f>
        <v>110</v>
      </c>
      <c r="I108" s="144" t="str">
        <f>Marketing!AH12</f>
        <v/>
      </c>
      <c r="J108" s="152">
        <f>Marketing!AI12</f>
        <v>0</v>
      </c>
      <c r="K108" s="152">
        <f>Marketing!AJ12</f>
        <v>0</v>
      </c>
      <c r="L108" s="152">
        <f>Marketing!AK12</f>
        <v>0</v>
      </c>
      <c r="M108" s="152">
        <f>Marketing!AL12</f>
        <v>0</v>
      </c>
      <c r="N108" s="152">
        <f>Marketing!AM12</f>
        <v>0</v>
      </c>
      <c r="O108" s="152">
        <f>Marketing!AN12</f>
        <v>0</v>
      </c>
      <c r="P108" s="152">
        <f>Marketing!AO12</f>
        <v>0</v>
      </c>
      <c r="Q108" s="152">
        <f>Marketing!AP12</f>
        <v>0</v>
      </c>
      <c r="R108" s="152">
        <f>Marketing!AQ12</f>
        <v>0</v>
      </c>
      <c r="S108" s="152">
        <f>Marketing!AR12</f>
        <v>0</v>
      </c>
      <c r="T108" s="152">
        <f>Marketing!AS12</f>
        <v>0</v>
      </c>
      <c r="U108" s="152">
        <f>Marketing!AT12</f>
        <v>0</v>
      </c>
      <c r="V108" s="152">
        <f t="shared" si="1"/>
        <v>0</v>
      </c>
    </row>
    <row r="109" ht="12.75" customHeight="1">
      <c r="A109" s="144" t="str">
        <f>Marketing!AA13</f>
        <v>Budget</v>
      </c>
      <c r="B109" s="144" t="str">
        <f>Marketing!AB13</f>
        <v>7012-000000</v>
      </c>
      <c r="C109" s="144">
        <f>Marketing!AC13</f>
        <v>510</v>
      </c>
      <c r="D109" s="151" t="str">
        <f>Marketing!AD13</f>
        <v>083</v>
      </c>
      <c r="E109" s="151"/>
      <c r="F109" s="144"/>
      <c r="G109" s="144"/>
      <c r="H109" s="144">
        <f>Marketing!AG13</f>
        <v>110</v>
      </c>
      <c r="I109" s="144" t="str">
        <f>Marketing!AH13</f>
        <v/>
      </c>
      <c r="J109" s="152">
        <f>Marketing!AI13</f>
        <v>0</v>
      </c>
      <c r="K109" s="152">
        <f>Marketing!AJ13</f>
        <v>0</v>
      </c>
      <c r="L109" s="152">
        <f>Marketing!AK13</f>
        <v>0</v>
      </c>
      <c r="M109" s="152">
        <f>Marketing!AL13</f>
        <v>0</v>
      </c>
      <c r="N109" s="152">
        <f>Marketing!AM13</f>
        <v>0</v>
      </c>
      <c r="O109" s="152">
        <f>Marketing!AN13</f>
        <v>0</v>
      </c>
      <c r="P109" s="152">
        <f>Marketing!AO13</f>
        <v>0</v>
      </c>
      <c r="Q109" s="152">
        <f>Marketing!AP13</f>
        <v>0</v>
      </c>
      <c r="R109" s="152">
        <f>Marketing!AQ13</f>
        <v>0</v>
      </c>
      <c r="S109" s="152">
        <f>Marketing!AR13</f>
        <v>0</v>
      </c>
      <c r="T109" s="152">
        <f>Marketing!AS13</f>
        <v>0</v>
      </c>
      <c r="U109" s="152">
        <f>Marketing!AT13</f>
        <v>0</v>
      </c>
      <c r="V109" s="152">
        <f t="shared" si="1"/>
        <v>0</v>
      </c>
    </row>
    <row r="110" ht="12.75" customHeight="1">
      <c r="A110" s="144" t="str">
        <f>Marketing!AA14</f>
        <v>Budget</v>
      </c>
      <c r="B110" s="144" t="str">
        <f>Marketing!AB14</f>
        <v>7036-000000</v>
      </c>
      <c r="C110" s="144">
        <f>Marketing!AC14</f>
        <v>510</v>
      </c>
      <c r="D110" s="151" t="str">
        <f>Marketing!AD14</f>
        <v>083</v>
      </c>
      <c r="E110" s="151"/>
      <c r="F110" s="144"/>
      <c r="G110" s="144"/>
      <c r="H110" s="144">
        <f>Marketing!AG14</f>
        <v>110</v>
      </c>
      <c r="I110" s="144" t="str">
        <f>Marketing!AH14</f>
        <v/>
      </c>
      <c r="J110" s="152">
        <f>Marketing!AI14</f>
        <v>0</v>
      </c>
      <c r="K110" s="152">
        <f>Marketing!AJ14</f>
        <v>0</v>
      </c>
      <c r="L110" s="152">
        <f>Marketing!AK14</f>
        <v>0</v>
      </c>
      <c r="M110" s="152">
        <f>Marketing!AL14</f>
        <v>0</v>
      </c>
      <c r="N110" s="152">
        <f>Marketing!AM14</f>
        <v>0</v>
      </c>
      <c r="O110" s="152">
        <f>Marketing!AN14</f>
        <v>0</v>
      </c>
      <c r="P110" s="152">
        <f>Marketing!AO14</f>
        <v>0</v>
      </c>
      <c r="Q110" s="152">
        <f>Marketing!AP14</f>
        <v>0</v>
      </c>
      <c r="R110" s="152">
        <f>Marketing!AQ14</f>
        <v>0</v>
      </c>
      <c r="S110" s="152">
        <f>Marketing!AR14</f>
        <v>0</v>
      </c>
      <c r="T110" s="152">
        <f>Marketing!AS14</f>
        <v>0</v>
      </c>
      <c r="U110" s="152">
        <f>Marketing!AT14</f>
        <v>0</v>
      </c>
      <c r="V110" s="152">
        <f t="shared" si="1"/>
        <v>0</v>
      </c>
    </row>
    <row r="111" ht="12.75" customHeight="1">
      <c r="A111" s="144" t="str">
        <f>Marketing!AA15</f>
        <v>Budget</v>
      </c>
      <c r="B111" s="144" t="str">
        <f>Marketing!AB15</f>
        <v>7044-000000</v>
      </c>
      <c r="C111" s="144">
        <f>Marketing!AC15</f>
        <v>510</v>
      </c>
      <c r="D111" s="151" t="str">
        <f>Marketing!AD15</f>
        <v>083</v>
      </c>
      <c r="E111" s="151"/>
      <c r="F111" s="144"/>
      <c r="G111" s="144"/>
      <c r="H111" s="144">
        <f>Marketing!AG15</f>
        <v>110</v>
      </c>
      <c r="I111" s="144" t="str">
        <f>Marketing!AH15</f>
        <v/>
      </c>
      <c r="J111" s="152">
        <f>Marketing!AI15</f>
        <v>0</v>
      </c>
      <c r="K111" s="152">
        <f>Marketing!AJ15</f>
        <v>0</v>
      </c>
      <c r="L111" s="152">
        <f>Marketing!AK15</f>
        <v>0</v>
      </c>
      <c r="M111" s="152">
        <f>Marketing!AL15</f>
        <v>0</v>
      </c>
      <c r="N111" s="152">
        <f>Marketing!AM15</f>
        <v>0</v>
      </c>
      <c r="O111" s="152">
        <f>Marketing!AN15</f>
        <v>0</v>
      </c>
      <c r="P111" s="152">
        <f>Marketing!AO15</f>
        <v>0</v>
      </c>
      <c r="Q111" s="152">
        <f>Marketing!AP15</f>
        <v>0</v>
      </c>
      <c r="R111" s="152">
        <f>Marketing!AQ15</f>
        <v>0</v>
      </c>
      <c r="S111" s="152">
        <f>Marketing!AR15</f>
        <v>0</v>
      </c>
      <c r="T111" s="152">
        <f>Marketing!AS15</f>
        <v>0</v>
      </c>
      <c r="U111" s="152">
        <f>Marketing!AT15</f>
        <v>0</v>
      </c>
      <c r="V111" s="152">
        <f t="shared" si="1"/>
        <v>0</v>
      </c>
    </row>
    <row r="112" ht="12.75" customHeight="1">
      <c r="A112" s="144" t="str">
        <f>Marketing!AA16</f>
        <v>Budget</v>
      </c>
      <c r="B112" s="144" t="str">
        <f>Marketing!AB16</f>
        <v>7082-000000</v>
      </c>
      <c r="C112" s="144">
        <f>Marketing!AC16</f>
        <v>510</v>
      </c>
      <c r="D112" s="151" t="str">
        <f>Marketing!AD16</f>
        <v>083</v>
      </c>
      <c r="E112" s="151"/>
      <c r="F112" s="144"/>
      <c r="G112" s="144"/>
      <c r="H112" s="144">
        <f>Marketing!AG16</f>
        <v>110</v>
      </c>
      <c r="I112" s="144" t="str">
        <f>Marketing!AH16</f>
        <v/>
      </c>
      <c r="J112" s="152">
        <f>Marketing!AI16</f>
        <v>0</v>
      </c>
      <c r="K112" s="152">
        <f>Marketing!AJ16</f>
        <v>0</v>
      </c>
      <c r="L112" s="152">
        <f>Marketing!AK16</f>
        <v>700</v>
      </c>
      <c r="M112" s="152">
        <f>Marketing!AL16</f>
        <v>700</v>
      </c>
      <c r="N112" s="152">
        <f>Marketing!AM16</f>
        <v>700</v>
      </c>
      <c r="O112" s="152">
        <f>Marketing!AN16</f>
        <v>700</v>
      </c>
      <c r="P112" s="152">
        <f>Marketing!AO16</f>
        <v>700</v>
      </c>
      <c r="Q112" s="152">
        <f>Marketing!AP16</f>
        <v>700</v>
      </c>
      <c r="R112" s="152">
        <f>Marketing!AQ16</f>
        <v>700</v>
      </c>
      <c r="S112" s="152">
        <f>Marketing!AR16</f>
        <v>700</v>
      </c>
      <c r="T112" s="152">
        <f>Marketing!AS16</f>
        <v>700</v>
      </c>
      <c r="U112" s="152">
        <f>Marketing!AT16</f>
        <v>700</v>
      </c>
      <c r="V112" s="152">
        <f t="shared" si="1"/>
        <v>7000</v>
      </c>
    </row>
    <row r="113" ht="12.75" customHeight="1">
      <c r="A113" s="144" t="str">
        <f>Marketing!AA17</f>
        <v>Budget</v>
      </c>
      <c r="B113" s="144" t="str">
        <f>Marketing!AB17</f>
        <v/>
      </c>
      <c r="C113" s="144">
        <f>Marketing!AC17</f>
        <v>510</v>
      </c>
      <c r="D113" s="151" t="str">
        <f>Marketing!AD17</f>
        <v>083</v>
      </c>
      <c r="E113" s="151"/>
      <c r="F113" s="144"/>
      <c r="G113" s="144"/>
      <c r="H113" s="144">
        <f>Marketing!AG17</f>
        <v>110</v>
      </c>
      <c r="I113" s="144" t="str">
        <f>Marketing!AH17</f>
        <v/>
      </c>
      <c r="J113" s="152">
        <f>Marketing!AI17</f>
        <v>0</v>
      </c>
      <c r="K113" s="152">
        <f>Marketing!AJ17</f>
        <v>0</v>
      </c>
      <c r="L113" s="152">
        <f>Marketing!AK17</f>
        <v>0</v>
      </c>
      <c r="M113" s="152">
        <f>Marketing!AL17</f>
        <v>0</v>
      </c>
      <c r="N113" s="152">
        <f>Marketing!AM17</f>
        <v>0</v>
      </c>
      <c r="O113" s="152">
        <f>Marketing!AN17</f>
        <v>0</v>
      </c>
      <c r="P113" s="152">
        <f>Marketing!AO17</f>
        <v>0</v>
      </c>
      <c r="Q113" s="152">
        <f>Marketing!AP17</f>
        <v>0</v>
      </c>
      <c r="R113" s="152">
        <f>Marketing!AQ17</f>
        <v>0</v>
      </c>
      <c r="S113" s="152">
        <f>Marketing!AR17</f>
        <v>0</v>
      </c>
      <c r="T113" s="152">
        <f>Marketing!AS17</f>
        <v>0</v>
      </c>
      <c r="U113" s="152">
        <f>Marketing!AT17</f>
        <v>0</v>
      </c>
      <c r="V113" s="152">
        <f t="shared" si="1"/>
        <v>0</v>
      </c>
    </row>
    <row r="114" ht="12.75" customHeight="1">
      <c r="A114" s="144" t="str">
        <f>Marketing!AA18</f>
        <v>Budget</v>
      </c>
      <c r="B114" s="144" t="str">
        <f>Marketing!AB18</f>
        <v/>
      </c>
      <c r="C114" s="144">
        <f>Marketing!AC18</f>
        <v>510</v>
      </c>
      <c r="D114" s="151" t="str">
        <f>Marketing!AD18</f>
        <v>083</v>
      </c>
      <c r="E114" s="151"/>
      <c r="F114" s="144"/>
      <c r="G114" s="144"/>
      <c r="H114" s="144">
        <f>Marketing!AG18</f>
        <v>110</v>
      </c>
      <c r="I114" s="144" t="str">
        <f>Marketing!AH18</f>
        <v/>
      </c>
      <c r="J114" s="152">
        <f>Marketing!AI18</f>
        <v>0</v>
      </c>
      <c r="K114" s="152">
        <f>Marketing!AJ18</f>
        <v>0</v>
      </c>
      <c r="L114" s="152">
        <f>Marketing!AK18</f>
        <v>0</v>
      </c>
      <c r="M114" s="152">
        <f>Marketing!AL18</f>
        <v>0</v>
      </c>
      <c r="N114" s="152">
        <f>Marketing!AM18</f>
        <v>0</v>
      </c>
      <c r="O114" s="152">
        <f>Marketing!AN18</f>
        <v>0</v>
      </c>
      <c r="P114" s="152">
        <f>Marketing!AO18</f>
        <v>0</v>
      </c>
      <c r="Q114" s="152">
        <f>Marketing!AP18</f>
        <v>0</v>
      </c>
      <c r="R114" s="152">
        <f>Marketing!AQ18</f>
        <v>0</v>
      </c>
      <c r="S114" s="152">
        <f>Marketing!AR18</f>
        <v>0</v>
      </c>
      <c r="T114" s="152">
        <f>Marketing!AS18</f>
        <v>0</v>
      </c>
      <c r="U114" s="152">
        <f>Marketing!AT18</f>
        <v>0</v>
      </c>
      <c r="V114" s="152">
        <f t="shared" si="1"/>
        <v>0</v>
      </c>
    </row>
    <row r="115" ht="12.75" customHeight="1">
      <c r="A115" s="144" t="str">
        <f>Marketing!AA19</f>
        <v>Budget</v>
      </c>
      <c r="B115" s="144" t="str">
        <f>Marketing!AB19</f>
        <v/>
      </c>
      <c r="C115" s="144">
        <f>Marketing!AC19</f>
        <v>510</v>
      </c>
      <c r="D115" s="151" t="str">
        <f>Marketing!AD19</f>
        <v>083</v>
      </c>
      <c r="E115" s="151"/>
      <c r="F115" s="144"/>
      <c r="G115" s="144"/>
      <c r="H115" s="144">
        <f>Marketing!AG19</f>
        <v>110</v>
      </c>
      <c r="I115" s="144" t="str">
        <f>Marketing!AH19</f>
        <v/>
      </c>
      <c r="J115" s="152">
        <f>Marketing!AI19</f>
        <v>0</v>
      </c>
      <c r="K115" s="152">
        <f>Marketing!AJ19</f>
        <v>0</v>
      </c>
      <c r="L115" s="152">
        <f>Marketing!AK19</f>
        <v>0</v>
      </c>
      <c r="M115" s="152">
        <f>Marketing!AL19</f>
        <v>0</v>
      </c>
      <c r="N115" s="152">
        <f>Marketing!AM19</f>
        <v>0</v>
      </c>
      <c r="O115" s="152">
        <f>Marketing!AN19</f>
        <v>0</v>
      </c>
      <c r="P115" s="152">
        <f>Marketing!AO19</f>
        <v>0</v>
      </c>
      <c r="Q115" s="152">
        <f>Marketing!AP19</f>
        <v>0</v>
      </c>
      <c r="R115" s="152">
        <f>Marketing!AQ19</f>
        <v>0</v>
      </c>
      <c r="S115" s="152">
        <f>Marketing!AR19</f>
        <v>0</v>
      </c>
      <c r="T115" s="152">
        <f>Marketing!AS19</f>
        <v>0</v>
      </c>
      <c r="U115" s="152">
        <f>Marketing!AT19</f>
        <v>0</v>
      </c>
      <c r="V115" s="152">
        <f t="shared" si="1"/>
        <v>0</v>
      </c>
    </row>
    <row r="116" ht="12.75" customHeight="1">
      <c r="A116" s="144" t="str">
        <f>Marketing!AA23</f>
        <v>Budget</v>
      </c>
      <c r="B116" s="144" t="str">
        <f>Marketing!AB23</f>
        <v>7004-000000</v>
      </c>
      <c r="C116" s="144">
        <f>Marketing!AC23</f>
        <v>520</v>
      </c>
      <c r="D116" s="151" t="str">
        <f>Marketing!AD23</f>
        <v>083</v>
      </c>
      <c r="E116" s="151"/>
      <c r="F116" s="144"/>
      <c r="G116" s="144"/>
      <c r="H116" s="144">
        <f>Marketing!AG23</f>
        <v>110</v>
      </c>
      <c r="I116" s="144" t="str">
        <f>Marketing!AH23</f>
        <v/>
      </c>
      <c r="J116" s="152">
        <f>Marketing!AI23</f>
        <v>0</v>
      </c>
      <c r="K116" s="152">
        <f>Marketing!AJ23</f>
        <v>0</v>
      </c>
      <c r="L116" s="152">
        <f>Marketing!AK23</f>
        <v>0</v>
      </c>
      <c r="M116" s="152">
        <f>Marketing!AL23</f>
        <v>0</v>
      </c>
      <c r="N116" s="152">
        <f>Marketing!AM23</f>
        <v>0</v>
      </c>
      <c r="O116" s="152">
        <f>Marketing!AN23</f>
        <v>0</v>
      </c>
      <c r="P116" s="152">
        <f>Marketing!AO23</f>
        <v>0</v>
      </c>
      <c r="Q116" s="152">
        <f>Marketing!AP23</f>
        <v>0</v>
      </c>
      <c r="R116" s="152">
        <f>Marketing!AQ23</f>
        <v>0</v>
      </c>
      <c r="S116" s="152">
        <f>Marketing!AR23</f>
        <v>0</v>
      </c>
      <c r="T116" s="152">
        <f>Marketing!AS23</f>
        <v>0</v>
      </c>
      <c r="U116" s="152">
        <f>Marketing!AT23</f>
        <v>0</v>
      </c>
      <c r="V116" s="152">
        <f t="shared" si="1"/>
        <v>0</v>
      </c>
    </row>
    <row r="117" ht="12.75" customHeight="1">
      <c r="A117" s="144" t="str">
        <f>Marketing!AA24</f>
        <v>Budget</v>
      </c>
      <c r="B117" s="144" t="str">
        <f>Marketing!AB24</f>
        <v>7006-000000</v>
      </c>
      <c r="C117" s="144">
        <f>Marketing!AC24</f>
        <v>520</v>
      </c>
      <c r="D117" s="151" t="str">
        <f>Marketing!AD24</f>
        <v>083</v>
      </c>
      <c r="E117" s="151"/>
      <c r="F117" s="144"/>
      <c r="G117" s="144"/>
      <c r="H117" s="144">
        <f>Marketing!AG24</f>
        <v>110</v>
      </c>
      <c r="I117" s="144" t="str">
        <f>Marketing!AH24</f>
        <v/>
      </c>
      <c r="J117" s="152">
        <f>Marketing!AI24</f>
        <v>0</v>
      </c>
      <c r="K117" s="152">
        <f>Marketing!AJ24</f>
        <v>0</v>
      </c>
      <c r="L117" s="152">
        <f>Marketing!AK24</f>
        <v>0</v>
      </c>
      <c r="M117" s="152">
        <f>Marketing!AL24</f>
        <v>0</v>
      </c>
      <c r="N117" s="152">
        <f>Marketing!AM24</f>
        <v>0</v>
      </c>
      <c r="O117" s="152">
        <f>Marketing!AN24</f>
        <v>0</v>
      </c>
      <c r="P117" s="152">
        <f>Marketing!AO24</f>
        <v>0</v>
      </c>
      <c r="Q117" s="152">
        <f>Marketing!AP24</f>
        <v>0</v>
      </c>
      <c r="R117" s="152">
        <f>Marketing!AQ24</f>
        <v>0</v>
      </c>
      <c r="S117" s="152">
        <f>Marketing!AR24</f>
        <v>0</v>
      </c>
      <c r="T117" s="152">
        <f>Marketing!AS24</f>
        <v>0</v>
      </c>
      <c r="U117" s="152">
        <f>Marketing!AT24</f>
        <v>0</v>
      </c>
      <c r="V117" s="152">
        <f t="shared" si="1"/>
        <v>0</v>
      </c>
    </row>
    <row r="118" ht="12.75" customHeight="1">
      <c r="A118" s="144" t="str">
        <f>Marketing!AA25</f>
        <v>Budget</v>
      </c>
      <c r="B118" s="144" t="str">
        <f>Marketing!AB25</f>
        <v>7008-000000</v>
      </c>
      <c r="C118" s="144">
        <f>Marketing!AC25</f>
        <v>520</v>
      </c>
      <c r="D118" s="151" t="str">
        <f>Marketing!AD25</f>
        <v>083</v>
      </c>
      <c r="E118" s="151"/>
      <c r="F118" s="144"/>
      <c r="G118" s="144"/>
      <c r="H118" s="144">
        <f>Marketing!AG25</f>
        <v>110</v>
      </c>
      <c r="I118" s="144" t="str">
        <f>Marketing!AH25</f>
        <v/>
      </c>
      <c r="J118" s="152">
        <f>Marketing!AI25</f>
        <v>0</v>
      </c>
      <c r="K118" s="152">
        <f>Marketing!AJ25</f>
        <v>0</v>
      </c>
      <c r="L118" s="152">
        <f>Marketing!AK25</f>
        <v>285</v>
      </c>
      <c r="M118" s="152">
        <f>Marketing!AL25</f>
        <v>0</v>
      </c>
      <c r="N118" s="152">
        <f>Marketing!AM25</f>
        <v>0</v>
      </c>
      <c r="O118" s="152">
        <f>Marketing!AN25</f>
        <v>0</v>
      </c>
      <c r="P118" s="152">
        <f>Marketing!AO25</f>
        <v>0</v>
      </c>
      <c r="Q118" s="152">
        <f>Marketing!AP25</f>
        <v>0</v>
      </c>
      <c r="R118" s="152">
        <f>Marketing!AQ25</f>
        <v>0</v>
      </c>
      <c r="S118" s="152">
        <f>Marketing!AR25</f>
        <v>0</v>
      </c>
      <c r="T118" s="152">
        <f>Marketing!AS25</f>
        <v>0</v>
      </c>
      <c r="U118" s="152">
        <f>Marketing!AT25</f>
        <v>0</v>
      </c>
      <c r="V118" s="152">
        <f t="shared" si="1"/>
        <v>285</v>
      </c>
    </row>
    <row r="119" ht="12.75" customHeight="1">
      <c r="A119" s="144" t="str">
        <f>Marketing!AA26</f>
        <v>Budget</v>
      </c>
      <c r="B119" s="144" t="str">
        <f>Marketing!AB26</f>
        <v>7010-000000</v>
      </c>
      <c r="C119" s="144">
        <f>Marketing!AC26</f>
        <v>520</v>
      </c>
      <c r="D119" s="151" t="str">
        <f>Marketing!AD26</f>
        <v>083</v>
      </c>
      <c r="E119" s="151"/>
      <c r="F119" s="144"/>
      <c r="G119" s="144"/>
      <c r="H119" s="144">
        <f>Marketing!AG26</f>
        <v>110</v>
      </c>
      <c r="I119" s="144" t="str">
        <f>Marketing!AH26</f>
        <v/>
      </c>
      <c r="J119" s="152">
        <f>Marketing!AI26</f>
        <v>0</v>
      </c>
      <c r="K119" s="152">
        <f>Marketing!AJ26</f>
        <v>0</v>
      </c>
      <c r="L119" s="152">
        <f>Marketing!AK26</f>
        <v>0</v>
      </c>
      <c r="M119" s="152">
        <f>Marketing!AL26</f>
        <v>0</v>
      </c>
      <c r="N119" s="152">
        <f>Marketing!AM26</f>
        <v>0</v>
      </c>
      <c r="O119" s="152">
        <f>Marketing!AN26</f>
        <v>0</v>
      </c>
      <c r="P119" s="152">
        <f>Marketing!AO26</f>
        <v>0</v>
      </c>
      <c r="Q119" s="152">
        <f>Marketing!AP26</f>
        <v>0</v>
      </c>
      <c r="R119" s="152">
        <f>Marketing!AQ26</f>
        <v>0</v>
      </c>
      <c r="S119" s="152">
        <f>Marketing!AR26</f>
        <v>0</v>
      </c>
      <c r="T119" s="152">
        <f>Marketing!AS26</f>
        <v>0</v>
      </c>
      <c r="U119" s="152">
        <f>Marketing!AT26</f>
        <v>0</v>
      </c>
      <c r="V119" s="152">
        <f t="shared" si="1"/>
        <v>0</v>
      </c>
    </row>
    <row r="120" ht="12.75" customHeight="1">
      <c r="A120" s="144" t="str">
        <f>Marketing!AA27</f>
        <v>Budget</v>
      </c>
      <c r="B120" s="144" t="str">
        <f>Marketing!AB27</f>
        <v>7036-000000</v>
      </c>
      <c r="C120" s="144">
        <f>Marketing!AC27</f>
        <v>520</v>
      </c>
      <c r="D120" s="151" t="str">
        <f>Marketing!AD27</f>
        <v>083</v>
      </c>
      <c r="E120" s="151"/>
      <c r="F120" s="144"/>
      <c r="G120" s="144"/>
      <c r="H120" s="144">
        <f>Marketing!AG27</f>
        <v>110</v>
      </c>
      <c r="I120" s="144" t="str">
        <f>Marketing!AH27</f>
        <v/>
      </c>
      <c r="J120" s="152">
        <f>Marketing!AI27</f>
        <v>0</v>
      </c>
      <c r="K120" s="152">
        <f>Marketing!AJ27</f>
        <v>0</v>
      </c>
      <c r="L120" s="152">
        <f>Marketing!AK27</f>
        <v>300</v>
      </c>
      <c r="M120" s="152">
        <f>Marketing!AL27</f>
        <v>325</v>
      </c>
      <c r="N120" s="152">
        <f>Marketing!AM27</f>
        <v>450</v>
      </c>
      <c r="O120" s="152">
        <f>Marketing!AN27</f>
        <v>450</v>
      </c>
      <c r="P120" s="152">
        <f>Marketing!AO27</f>
        <v>475</v>
      </c>
      <c r="Q120" s="152">
        <f>Marketing!AP27</f>
        <v>575</v>
      </c>
      <c r="R120" s="152">
        <f>Marketing!AQ27</f>
        <v>600</v>
      </c>
      <c r="S120" s="152">
        <f>Marketing!AR27</f>
        <v>625</v>
      </c>
      <c r="T120" s="152">
        <f>Marketing!AS27</f>
        <v>625</v>
      </c>
      <c r="U120" s="152">
        <f>Marketing!AT27</f>
        <v>650</v>
      </c>
      <c r="V120" s="152">
        <f t="shared" si="1"/>
        <v>5075</v>
      </c>
    </row>
    <row r="121" ht="12.75" customHeight="1">
      <c r="A121" s="144" t="str">
        <f>Marketing!AA28</f>
        <v>Budget</v>
      </c>
      <c r="B121" s="144" t="str">
        <f>Marketing!AB28</f>
        <v>7040-000000</v>
      </c>
      <c r="C121" s="144">
        <f>Marketing!AC28</f>
        <v>520</v>
      </c>
      <c r="D121" s="151" t="str">
        <f>Marketing!AD28</f>
        <v>083</v>
      </c>
      <c r="E121" s="151"/>
      <c r="F121" s="144"/>
      <c r="G121" s="144"/>
      <c r="H121" s="144">
        <f>Marketing!AG28</f>
        <v>110</v>
      </c>
      <c r="I121" s="144" t="str">
        <f>Marketing!AH28</f>
        <v/>
      </c>
      <c r="J121" s="152">
        <f>Marketing!AI28</f>
        <v>0</v>
      </c>
      <c r="K121" s="152">
        <f>Marketing!AJ28</f>
        <v>0</v>
      </c>
      <c r="L121" s="152">
        <f>Marketing!AK28</f>
        <v>0</v>
      </c>
      <c r="M121" s="152">
        <f>Marketing!AL28</f>
        <v>0</v>
      </c>
      <c r="N121" s="152">
        <f>Marketing!AM28</f>
        <v>0</v>
      </c>
      <c r="O121" s="152">
        <f>Marketing!AN28</f>
        <v>0</v>
      </c>
      <c r="P121" s="152">
        <f>Marketing!AO28</f>
        <v>0</v>
      </c>
      <c r="Q121" s="152">
        <f>Marketing!AP28</f>
        <v>0</v>
      </c>
      <c r="R121" s="152">
        <f>Marketing!AQ28</f>
        <v>0</v>
      </c>
      <c r="S121" s="152">
        <f>Marketing!AR28</f>
        <v>0</v>
      </c>
      <c r="T121" s="152">
        <f>Marketing!AS28</f>
        <v>0</v>
      </c>
      <c r="U121" s="152">
        <f>Marketing!AT28</f>
        <v>0</v>
      </c>
      <c r="V121" s="152">
        <f t="shared" si="1"/>
        <v>0</v>
      </c>
    </row>
    <row r="122" ht="12.75" customHeight="1">
      <c r="A122" s="144" t="str">
        <f>Marketing!AA29</f>
        <v>Budget</v>
      </c>
      <c r="B122" s="144" t="str">
        <f>Marketing!AB29</f>
        <v>7086-000000</v>
      </c>
      <c r="C122" s="144">
        <f>Marketing!AC29</f>
        <v>520</v>
      </c>
      <c r="D122" s="151" t="str">
        <f>Marketing!AD29</f>
        <v>083</v>
      </c>
      <c r="E122" s="151"/>
      <c r="F122" s="144"/>
      <c r="G122" s="144"/>
      <c r="H122" s="144">
        <f>Marketing!AG29</f>
        <v>110</v>
      </c>
      <c r="I122" s="144" t="str">
        <f>Marketing!AH29</f>
        <v/>
      </c>
      <c r="J122" s="152">
        <f>Marketing!AI29</f>
        <v>0</v>
      </c>
      <c r="K122" s="152">
        <f>Marketing!AJ29</f>
        <v>0</v>
      </c>
      <c r="L122" s="152">
        <f>Marketing!AK29</f>
        <v>200</v>
      </c>
      <c r="M122" s="152">
        <f>Marketing!AL29</f>
        <v>200</v>
      </c>
      <c r="N122" s="152">
        <f>Marketing!AM29</f>
        <v>200</v>
      </c>
      <c r="O122" s="152">
        <f>Marketing!AN29</f>
        <v>200</v>
      </c>
      <c r="P122" s="152">
        <f>Marketing!AO29</f>
        <v>200</v>
      </c>
      <c r="Q122" s="152">
        <f>Marketing!AP29</f>
        <v>200</v>
      </c>
      <c r="R122" s="152">
        <f>Marketing!AQ29</f>
        <v>200</v>
      </c>
      <c r="S122" s="152">
        <f>Marketing!AR29</f>
        <v>200</v>
      </c>
      <c r="T122" s="152">
        <f>Marketing!AS29</f>
        <v>200</v>
      </c>
      <c r="U122" s="152">
        <f>Marketing!AT29</f>
        <v>200</v>
      </c>
      <c r="V122" s="152">
        <f t="shared" si="1"/>
        <v>2000</v>
      </c>
    </row>
    <row r="123" ht="12.75" customHeight="1">
      <c r="A123" s="144" t="str">
        <f>Marketing!AA30</f>
        <v>Budget</v>
      </c>
      <c r="B123" s="144" t="str">
        <f>Marketing!AB30</f>
        <v>7082-000000</v>
      </c>
      <c r="C123" s="144">
        <f>Marketing!AC30</f>
        <v>520</v>
      </c>
      <c r="D123" s="151" t="str">
        <f>Marketing!AD30</f>
        <v>083</v>
      </c>
      <c r="E123" s="151"/>
      <c r="F123" s="144"/>
      <c r="G123" s="144"/>
      <c r="H123" s="144">
        <f>Marketing!AG30</f>
        <v>110</v>
      </c>
      <c r="I123" s="144" t="str">
        <f>Marketing!AH30</f>
        <v/>
      </c>
      <c r="J123" s="152">
        <f>Marketing!AI30</f>
        <v>0</v>
      </c>
      <c r="K123" s="152">
        <f>Marketing!AJ30</f>
        <v>0</v>
      </c>
      <c r="L123" s="152">
        <f>Marketing!AK30</f>
        <v>0</v>
      </c>
      <c r="M123" s="152">
        <f>Marketing!AL30</f>
        <v>0</v>
      </c>
      <c r="N123" s="152">
        <f>Marketing!AM30</f>
        <v>800</v>
      </c>
      <c r="O123" s="152">
        <f>Marketing!AN30</f>
        <v>0</v>
      </c>
      <c r="P123" s="152">
        <f>Marketing!AO30</f>
        <v>0</v>
      </c>
      <c r="Q123" s="152">
        <f>Marketing!AP30</f>
        <v>0</v>
      </c>
      <c r="R123" s="152">
        <f>Marketing!AQ30</f>
        <v>0</v>
      </c>
      <c r="S123" s="152">
        <f>Marketing!AR30</f>
        <v>600</v>
      </c>
      <c r="T123" s="152">
        <f>Marketing!AS30</f>
        <v>0</v>
      </c>
      <c r="U123" s="152">
        <f>Marketing!AT30</f>
        <v>7200</v>
      </c>
      <c r="V123" s="152">
        <f t="shared" si="1"/>
        <v>8600</v>
      </c>
    </row>
    <row r="124" ht="12.75" customHeight="1">
      <c r="A124" s="144" t="str">
        <f>Marketing!AA31</f>
        <v>Budget</v>
      </c>
      <c r="B124" s="144" t="str">
        <f>Marketing!AB31</f>
        <v/>
      </c>
      <c r="C124" s="144">
        <f>Marketing!AC31</f>
        <v>520</v>
      </c>
      <c r="D124" s="151" t="str">
        <f>Marketing!AD31</f>
        <v>083</v>
      </c>
      <c r="E124" s="151"/>
      <c r="F124" s="144"/>
      <c r="G124" s="144"/>
      <c r="H124" s="144">
        <f>Marketing!AG31</f>
        <v>110</v>
      </c>
      <c r="I124" s="144" t="str">
        <f>Marketing!AH31</f>
        <v/>
      </c>
      <c r="J124" s="152">
        <f>Marketing!AI31</f>
        <v>0</v>
      </c>
      <c r="K124" s="152">
        <f>Marketing!AJ31</f>
        <v>0</v>
      </c>
      <c r="L124" s="152">
        <f>Marketing!AK31</f>
        <v>0</v>
      </c>
      <c r="M124" s="152">
        <f>Marketing!AL31</f>
        <v>0</v>
      </c>
      <c r="N124" s="152">
        <f>Marketing!AM31</f>
        <v>0</v>
      </c>
      <c r="O124" s="152">
        <f>Marketing!AN31</f>
        <v>0</v>
      </c>
      <c r="P124" s="152">
        <f>Marketing!AO31</f>
        <v>0</v>
      </c>
      <c r="Q124" s="152">
        <f>Marketing!AP31</f>
        <v>0</v>
      </c>
      <c r="R124" s="152">
        <f>Marketing!AQ31</f>
        <v>0</v>
      </c>
      <c r="S124" s="152">
        <f>Marketing!AR31</f>
        <v>0</v>
      </c>
      <c r="T124" s="152">
        <f>Marketing!AS31</f>
        <v>0</v>
      </c>
      <c r="U124" s="152">
        <f>Marketing!AT31</f>
        <v>0</v>
      </c>
      <c r="V124" s="152">
        <f t="shared" si="1"/>
        <v>0</v>
      </c>
    </row>
    <row r="125" ht="12.75" customHeight="1">
      <c r="A125" s="144" t="str">
        <f>Marketing!AA32</f>
        <v>Budget</v>
      </c>
      <c r="B125" s="144" t="str">
        <f>Marketing!AB32</f>
        <v/>
      </c>
      <c r="C125" s="144">
        <f>Marketing!AC32</f>
        <v>520</v>
      </c>
      <c r="D125" s="151" t="str">
        <f>Marketing!AD32</f>
        <v>083</v>
      </c>
      <c r="E125" s="151"/>
      <c r="F125" s="144"/>
      <c r="G125" s="144"/>
      <c r="H125" s="144">
        <f>Marketing!AG32</f>
        <v>110</v>
      </c>
      <c r="I125" s="144" t="str">
        <f>Marketing!AH32</f>
        <v/>
      </c>
      <c r="J125" s="152">
        <f>Marketing!AI32</f>
        <v>0</v>
      </c>
      <c r="K125" s="152">
        <f>Marketing!AJ32</f>
        <v>0</v>
      </c>
      <c r="L125" s="152">
        <f>Marketing!AK32</f>
        <v>0</v>
      </c>
      <c r="M125" s="152">
        <f>Marketing!AL32</f>
        <v>0</v>
      </c>
      <c r="N125" s="152">
        <f>Marketing!AM32</f>
        <v>0</v>
      </c>
      <c r="O125" s="152">
        <f>Marketing!AN32</f>
        <v>0</v>
      </c>
      <c r="P125" s="152">
        <f>Marketing!AO32</f>
        <v>0</v>
      </c>
      <c r="Q125" s="152">
        <f>Marketing!AP32</f>
        <v>0</v>
      </c>
      <c r="R125" s="152">
        <f>Marketing!AQ32</f>
        <v>0</v>
      </c>
      <c r="S125" s="152">
        <f>Marketing!AR32</f>
        <v>0</v>
      </c>
      <c r="T125" s="152">
        <f>Marketing!AS32</f>
        <v>0</v>
      </c>
      <c r="U125" s="152">
        <f>Marketing!AT32</f>
        <v>0</v>
      </c>
      <c r="V125" s="152">
        <f t="shared" si="1"/>
        <v>0</v>
      </c>
    </row>
    <row r="126" ht="12.75" customHeight="1">
      <c r="A126" s="144" t="str">
        <f>Marketing!AA36</f>
        <v>Budget</v>
      </c>
      <c r="B126" s="144" t="str">
        <f>Marketing!AB36</f>
        <v>7006-000000</v>
      </c>
      <c r="C126" s="144">
        <f>Marketing!AC36</f>
        <v>530</v>
      </c>
      <c r="D126" s="151" t="str">
        <f>Marketing!AD36</f>
        <v>083</v>
      </c>
      <c r="E126" s="151"/>
      <c r="F126" s="144"/>
      <c r="G126" s="144"/>
      <c r="H126" s="144">
        <f>Marketing!AG36</f>
        <v>110</v>
      </c>
      <c r="I126" s="144" t="str">
        <f>Marketing!AH36</f>
        <v/>
      </c>
      <c r="J126" s="152">
        <f>Marketing!AI36</f>
        <v>0</v>
      </c>
      <c r="K126" s="152">
        <f>Marketing!AJ36</f>
        <v>0</v>
      </c>
      <c r="L126" s="152">
        <f>Marketing!AK36</f>
        <v>0</v>
      </c>
      <c r="M126" s="152">
        <f>Marketing!AL36</f>
        <v>0</v>
      </c>
      <c r="N126" s="152">
        <f>Marketing!AM36</f>
        <v>0</v>
      </c>
      <c r="O126" s="152">
        <f>Marketing!AN36</f>
        <v>0</v>
      </c>
      <c r="P126" s="152">
        <f>Marketing!AO36</f>
        <v>0</v>
      </c>
      <c r="Q126" s="152">
        <f>Marketing!AP36</f>
        <v>0</v>
      </c>
      <c r="R126" s="152">
        <f>Marketing!AQ36</f>
        <v>0</v>
      </c>
      <c r="S126" s="152">
        <f>Marketing!AR36</f>
        <v>0</v>
      </c>
      <c r="T126" s="152">
        <f>Marketing!AS36</f>
        <v>0</v>
      </c>
      <c r="U126" s="152">
        <f>Marketing!AT36</f>
        <v>0</v>
      </c>
      <c r="V126" s="152">
        <f t="shared" si="1"/>
        <v>0</v>
      </c>
    </row>
    <row r="127" ht="12.75" customHeight="1">
      <c r="A127" s="144" t="str">
        <f>Marketing!AA37</f>
        <v>Budget</v>
      </c>
      <c r="B127" s="144" t="str">
        <f>Marketing!AB37</f>
        <v>7010-000000</v>
      </c>
      <c r="C127" s="144">
        <f>Marketing!AC37</f>
        <v>530</v>
      </c>
      <c r="D127" s="151" t="str">
        <f>Marketing!AD37</f>
        <v>083</v>
      </c>
      <c r="E127" s="151"/>
      <c r="F127" s="144"/>
      <c r="G127" s="144"/>
      <c r="H127" s="144">
        <f>Marketing!AG37</f>
        <v>110</v>
      </c>
      <c r="I127" s="144" t="str">
        <f>Marketing!AH37</f>
        <v/>
      </c>
      <c r="J127" s="152">
        <f>Marketing!AI37</f>
        <v>0</v>
      </c>
      <c r="K127" s="152">
        <f>Marketing!AJ37</f>
        <v>0</v>
      </c>
      <c r="L127" s="152">
        <f>Marketing!AK37</f>
        <v>0</v>
      </c>
      <c r="M127" s="152">
        <f>Marketing!AL37</f>
        <v>0</v>
      </c>
      <c r="N127" s="152">
        <f>Marketing!AM37</f>
        <v>0</v>
      </c>
      <c r="O127" s="152">
        <f>Marketing!AN37</f>
        <v>0</v>
      </c>
      <c r="P127" s="152">
        <f>Marketing!AO37</f>
        <v>0</v>
      </c>
      <c r="Q127" s="152">
        <f>Marketing!AP37</f>
        <v>0</v>
      </c>
      <c r="R127" s="152">
        <f>Marketing!AQ37</f>
        <v>0</v>
      </c>
      <c r="S127" s="152">
        <f>Marketing!AR37</f>
        <v>0</v>
      </c>
      <c r="T127" s="152">
        <f>Marketing!AS37</f>
        <v>0</v>
      </c>
      <c r="U127" s="152">
        <f>Marketing!AT37</f>
        <v>500</v>
      </c>
      <c r="V127" s="152">
        <f t="shared" si="1"/>
        <v>500</v>
      </c>
    </row>
    <row r="128" ht="12.75" customHeight="1">
      <c r="A128" s="144" t="str">
        <f>Marketing!AA38</f>
        <v>Budget</v>
      </c>
      <c r="B128" s="144" t="str">
        <f>Marketing!AB38</f>
        <v>7020-000000</v>
      </c>
      <c r="C128" s="144">
        <f>Marketing!AC38</f>
        <v>530</v>
      </c>
      <c r="D128" s="151" t="str">
        <f>Marketing!AD38</f>
        <v>083</v>
      </c>
      <c r="E128" s="151"/>
      <c r="F128" s="144"/>
      <c r="G128" s="144"/>
      <c r="H128" s="144">
        <f>Marketing!AG38</f>
        <v>110</v>
      </c>
      <c r="I128" s="144" t="str">
        <f>Marketing!AH38</f>
        <v/>
      </c>
      <c r="J128" s="152">
        <f>Marketing!AI38</f>
        <v>0</v>
      </c>
      <c r="K128" s="152">
        <f>Marketing!AJ38</f>
        <v>0</v>
      </c>
      <c r="L128" s="152">
        <f>Marketing!AK38</f>
        <v>0</v>
      </c>
      <c r="M128" s="152">
        <f>Marketing!AL38</f>
        <v>0</v>
      </c>
      <c r="N128" s="152">
        <f>Marketing!AM38</f>
        <v>0</v>
      </c>
      <c r="O128" s="152">
        <f>Marketing!AN38</f>
        <v>0</v>
      </c>
      <c r="P128" s="152">
        <f>Marketing!AO38</f>
        <v>0</v>
      </c>
      <c r="Q128" s="152">
        <f>Marketing!AP38</f>
        <v>0</v>
      </c>
      <c r="R128" s="152">
        <f>Marketing!AQ38</f>
        <v>0</v>
      </c>
      <c r="S128" s="152">
        <f>Marketing!AR38</f>
        <v>0</v>
      </c>
      <c r="T128" s="152">
        <f>Marketing!AS38</f>
        <v>0</v>
      </c>
      <c r="U128" s="152">
        <f>Marketing!AT38</f>
        <v>0</v>
      </c>
      <c r="V128" s="152">
        <f t="shared" si="1"/>
        <v>0</v>
      </c>
    </row>
    <row r="129" ht="12.75" customHeight="1">
      <c r="A129" s="144" t="str">
        <f>Marketing!AA39</f>
        <v>Budget</v>
      </c>
      <c r="B129" s="144" t="str">
        <f>Marketing!AB39</f>
        <v/>
      </c>
      <c r="C129" s="144">
        <f>Marketing!AC39</f>
        <v>530</v>
      </c>
      <c r="D129" s="151" t="str">
        <f>Marketing!AD39</f>
        <v>083</v>
      </c>
      <c r="E129" s="151"/>
      <c r="F129" s="144"/>
      <c r="G129" s="144"/>
      <c r="H129" s="144">
        <f>Marketing!AG39</f>
        <v>110</v>
      </c>
      <c r="I129" s="144" t="str">
        <f>Marketing!AH39</f>
        <v/>
      </c>
      <c r="J129" s="152">
        <f>Marketing!AI39</f>
        <v>0</v>
      </c>
      <c r="K129" s="152">
        <f>Marketing!AJ39</f>
        <v>0</v>
      </c>
      <c r="L129" s="152">
        <f>Marketing!AK39</f>
        <v>0</v>
      </c>
      <c r="M129" s="152">
        <f>Marketing!AL39</f>
        <v>0</v>
      </c>
      <c r="N129" s="152">
        <f>Marketing!AM39</f>
        <v>0</v>
      </c>
      <c r="O129" s="152">
        <f>Marketing!AN39</f>
        <v>0</v>
      </c>
      <c r="P129" s="152">
        <f>Marketing!AO39</f>
        <v>0</v>
      </c>
      <c r="Q129" s="152">
        <f>Marketing!AP39</f>
        <v>0</v>
      </c>
      <c r="R129" s="152">
        <f>Marketing!AQ39</f>
        <v>0</v>
      </c>
      <c r="S129" s="152">
        <f>Marketing!AR39</f>
        <v>0</v>
      </c>
      <c r="T129" s="152">
        <f>Marketing!AS39</f>
        <v>0</v>
      </c>
      <c r="U129" s="152">
        <f>Marketing!AT39</f>
        <v>0</v>
      </c>
      <c r="V129" s="152">
        <f t="shared" si="1"/>
        <v>0</v>
      </c>
    </row>
    <row r="130" ht="12.75" customHeight="1">
      <c r="A130" s="144" t="str">
        <f>Marketing!AA40</f>
        <v>Budget</v>
      </c>
      <c r="B130" s="144" t="str">
        <f>Marketing!AB40</f>
        <v/>
      </c>
      <c r="C130" s="144">
        <f>Marketing!AC40</f>
        <v>530</v>
      </c>
      <c r="D130" s="151" t="str">
        <f>Marketing!AD40</f>
        <v>083</v>
      </c>
      <c r="E130" s="151"/>
      <c r="F130" s="144"/>
      <c r="G130" s="144"/>
      <c r="H130" s="144">
        <f>Marketing!AG40</f>
        <v>110</v>
      </c>
      <c r="I130" s="144" t="str">
        <f>Marketing!AH40</f>
        <v/>
      </c>
      <c r="J130" s="152">
        <f>Marketing!AI40</f>
        <v>0</v>
      </c>
      <c r="K130" s="152">
        <f>Marketing!AJ40</f>
        <v>0</v>
      </c>
      <c r="L130" s="152">
        <f>Marketing!AK40</f>
        <v>0</v>
      </c>
      <c r="M130" s="152">
        <f>Marketing!AL40</f>
        <v>0</v>
      </c>
      <c r="N130" s="152">
        <f>Marketing!AM40</f>
        <v>0</v>
      </c>
      <c r="O130" s="152">
        <f>Marketing!AN40</f>
        <v>0</v>
      </c>
      <c r="P130" s="152">
        <f>Marketing!AO40</f>
        <v>0</v>
      </c>
      <c r="Q130" s="152">
        <f>Marketing!AP40</f>
        <v>0</v>
      </c>
      <c r="R130" s="152">
        <f>Marketing!AQ40</f>
        <v>0</v>
      </c>
      <c r="S130" s="152">
        <f>Marketing!AR40</f>
        <v>0</v>
      </c>
      <c r="T130" s="152">
        <f>Marketing!AS40</f>
        <v>0</v>
      </c>
      <c r="U130" s="152">
        <f>Marketing!AT40</f>
        <v>0</v>
      </c>
      <c r="V130" s="152">
        <f t="shared" si="1"/>
        <v>0</v>
      </c>
    </row>
    <row r="131" ht="12.75" customHeight="1">
      <c r="A131" s="144" t="str">
        <f>Marketing!AA41</f>
        <v>Budget</v>
      </c>
      <c r="B131" s="144" t="str">
        <f>Marketing!AB41</f>
        <v/>
      </c>
      <c r="C131" s="144">
        <f>Marketing!AC41</f>
        <v>530</v>
      </c>
      <c r="D131" s="151" t="str">
        <f>Marketing!AD41</f>
        <v>083</v>
      </c>
      <c r="E131" s="151"/>
      <c r="F131" s="144"/>
      <c r="G131" s="144"/>
      <c r="H131" s="144">
        <f>Marketing!AG41</f>
        <v>110</v>
      </c>
      <c r="I131" s="144" t="str">
        <f>Marketing!AH41</f>
        <v/>
      </c>
      <c r="J131" s="152">
        <f>Marketing!AI41</f>
        <v>0</v>
      </c>
      <c r="K131" s="152">
        <f>Marketing!AJ41</f>
        <v>0</v>
      </c>
      <c r="L131" s="152">
        <f>Marketing!AK41</f>
        <v>0</v>
      </c>
      <c r="M131" s="152">
        <f>Marketing!AL41</f>
        <v>0</v>
      </c>
      <c r="N131" s="152">
        <f>Marketing!AM41</f>
        <v>0</v>
      </c>
      <c r="O131" s="152">
        <f>Marketing!AN41</f>
        <v>0</v>
      </c>
      <c r="P131" s="152">
        <f>Marketing!AO41</f>
        <v>0</v>
      </c>
      <c r="Q131" s="152">
        <f>Marketing!AP41</f>
        <v>0</v>
      </c>
      <c r="R131" s="152">
        <f>Marketing!AQ41</f>
        <v>0</v>
      </c>
      <c r="S131" s="152">
        <f>Marketing!AR41</f>
        <v>0</v>
      </c>
      <c r="T131" s="152">
        <f>Marketing!AS41</f>
        <v>0</v>
      </c>
      <c r="U131" s="152">
        <f>Marketing!AT41</f>
        <v>0</v>
      </c>
      <c r="V131" s="152">
        <f t="shared" si="1"/>
        <v>0</v>
      </c>
    </row>
    <row r="132" ht="12.75" customHeight="1">
      <c r="A132" s="144" t="str">
        <f>Marketing!AA45</f>
        <v>Budget</v>
      </c>
      <c r="B132" s="144" t="str">
        <f>Marketing!AB45</f>
        <v>7004-000000</v>
      </c>
      <c r="C132" s="144">
        <f>Marketing!AC45</f>
        <v>540</v>
      </c>
      <c r="D132" s="151" t="str">
        <f>Marketing!AD45</f>
        <v>083</v>
      </c>
      <c r="E132" s="151"/>
      <c r="F132" s="144"/>
      <c r="G132" s="144"/>
      <c r="H132" s="144">
        <f>Marketing!AG45</f>
        <v>110</v>
      </c>
      <c r="I132" s="144" t="str">
        <f>Marketing!AH45</f>
        <v/>
      </c>
      <c r="J132" s="152">
        <f>Marketing!AI45</f>
        <v>0</v>
      </c>
      <c r="K132" s="152">
        <f>Marketing!AJ45</f>
        <v>0</v>
      </c>
      <c r="L132" s="152">
        <f>Marketing!AK45</f>
        <v>0</v>
      </c>
      <c r="M132" s="152">
        <f>Marketing!AL45</f>
        <v>0</v>
      </c>
      <c r="N132" s="152">
        <f>Marketing!AM45</f>
        <v>0</v>
      </c>
      <c r="O132" s="152">
        <f>Marketing!AN45</f>
        <v>0</v>
      </c>
      <c r="P132" s="152">
        <f>Marketing!AO45</f>
        <v>0</v>
      </c>
      <c r="Q132" s="152">
        <f>Marketing!AP45</f>
        <v>0</v>
      </c>
      <c r="R132" s="152">
        <f>Marketing!AQ45</f>
        <v>0</v>
      </c>
      <c r="S132" s="152">
        <f>Marketing!AR45</f>
        <v>0</v>
      </c>
      <c r="T132" s="152">
        <f>Marketing!AS45</f>
        <v>0</v>
      </c>
      <c r="U132" s="152">
        <f>Marketing!AT45</f>
        <v>0</v>
      </c>
      <c r="V132" s="152">
        <f t="shared" si="1"/>
        <v>0</v>
      </c>
    </row>
    <row r="133" ht="12.75" customHeight="1">
      <c r="A133" s="144" t="str">
        <f>Marketing!AA46</f>
        <v>Budget</v>
      </c>
      <c r="B133" s="144" t="str">
        <f>Marketing!AB46</f>
        <v>7006-000000</v>
      </c>
      <c r="C133" s="144">
        <f>Marketing!AC46</f>
        <v>540</v>
      </c>
      <c r="D133" s="151" t="str">
        <f>Marketing!AD46</f>
        <v>083</v>
      </c>
      <c r="E133" s="151"/>
      <c r="F133" s="144"/>
      <c r="G133" s="144"/>
      <c r="H133" s="144">
        <f>Marketing!AG46</f>
        <v>110</v>
      </c>
      <c r="I133" s="144" t="str">
        <f>Marketing!AH46</f>
        <v/>
      </c>
      <c r="J133" s="152">
        <f>Marketing!AI46</f>
        <v>0</v>
      </c>
      <c r="K133" s="152">
        <f>Marketing!AJ46</f>
        <v>0</v>
      </c>
      <c r="L133" s="152">
        <f>Marketing!AK46</f>
        <v>0</v>
      </c>
      <c r="M133" s="152">
        <f>Marketing!AL46</f>
        <v>0</v>
      </c>
      <c r="N133" s="152">
        <f>Marketing!AM46</f>
        <v>0</v>
      </c>
      <c r="O133" s="152">
        <f>Marketing!AN46</f>
        <v>0</v>
      </c>
      <c r="P133" s="152">
        <f>Marketing!AO46</f>
        <v>0</v>
      </c>
      <c r="Q133" s="152">
        <f>Marketing!AP46</f>
        <v>0</v>
      </c>
      <c r="R133" s="152">
        <f>Marketing!AQ46</f>
        <v>0</v>
      </c>
      <c r="S133" s="152">
        <f>Marketing!AR46</f>
        <v>0</v>
      </c>
      <c r="T133" s="152">
        <f>Marketing!AS46</f>
        <v>0</v>
      </c>
      <c r="U133" s="152">
        <f>Marketing!AT46</f>
        <v>0</v>
      </c>
      <c r="V133" s="152">
        <f t="shared" si="1"/>
        <v>0</v>
      </c>
    </row>
    <row r="134" ht="12.75" customHeight="1">
      <c r="A134" s="144" t="str">
        <f>Marketing!AA47</f>
        <v>Budget</v>
      </c>
      <c r="B134" s="144" t="str">
        <f>Marketing!AB47</f>
        <v>7010-000000</v>
      </c>
      <c r="C134" s="144">
        <f>Marketing!AC47</f>
        <v>540</v>
      </c>
      <c r="D134" s="151" t="str">
        <f>Marketing!AD47</f>
        <v>083</v>
      </c>
      <c r="E134" s="151"/>
      <c r="F134" s="144"/>
      <c r="G134" s="144"/>
      <c r="H134" s="144">
        <f>Marketing!AG47</f>
        <v>110</v>
      </c>
      <c r="I134" s="144" t="str">
        <f>Marketing!AH47</f>
        <v/>
      </c>
      <c r="J134" s="152">
        <f>Marketing!AI47</f>
        <v>0</v>
      </c>
      <c r="K134" s="152">
        <f>Marketing!AJ47</f>
        <v>0</v>
      </c>
      <c r="L134" s="152">
        <f>Marketing!AK47</f>
        <v>0</v>
      </c>
      <c r="M134" s="152">
        <f>Marketing!AL47</f>
        <v>0</v>
      </c>
      <c r="N134" s="152">
        <f>Marketing!AM47</f>
        <v>0</v>
      </c>
      <c r="O134" s="152">
        <f>Marketing!AN47</f>
        <v>0</v>
      </c>
      <c r="P134" s="152">
        <f>Marketing!AO47</f>
        <v>0</v>
      </c>
      <c r="Q134" s="152">
        <f>Marketing!AP47</f>
        <v>0</v>
      </c>
      <c r="R134" s="152">
        <f>Marketing!AQ47</f>
        <v>0</v>
      </c>
      <c r="S134" s="152">
        <f>Marketing!AR47</f>
        <v>0</v>
      </c>
      <c r="T134" s="152">
        <f>Marketing!AS47</f>
        <v>0</v>
      </c>
      <c r="U134" s="152">
        <f>Marketing!AT47</f>
        <v>500</v>
      </c>
      <c r="V134" s="152">
        <f t="shared" si="1"/>
        <v>500</v>
      </c>
    </row>
    <row r="135" ht="12.75" customHeight="1">
      <c r="A135" s="144" t="str">
        <f>Marketing!AA48</f>
        <v>Budget</v>
      </c>
      <c r="B135" s="144" t="str">
        <f>Marketing!AB48</f>
        <v/>
      </c>
      <c r="C135" s="144">
        <f>Marketing!AC48</f>
        <v>540</v>
      </c>
      <c r="D135" s="151" t="str">
        <f>Marketing!AD48</f>
        <v>083</v>
      </c>
      <c r="E135" s="151"/>
      <c r="F135" s="144"/>
      <c r="G135" s="144"/>
      <c r="H135" s="144">
        <f>Marketing!AG48</f>
        <v>110</v>
      </c>
      <c r="I135" s="144" t="str">
        <f>Marketing!AH48</f>
        <v/>
      </c>
      <c r="J135" s="152">
        <f>Marketing!AI48</f>
        <v>0</v>
      </c>
      <c r="K135" s="152">
        <f>Marketing!AJ48</f>
        <v>0</v>
      </c>
      <c r="L135" s="152">
        <f>Marketing!AK48</f>
        <v>0</v>
      </c>
      <c r="M135" s="152">
        <f>Marketing!AL48</f>
        <v>0</v>
      </c>
      <c r="N135" s="152">
        <f>Marketing!AM48</f>
        <v>0</v>
      </c>
      <c r="O135" s="152">
        <f>Marketing!AN48</f>
        <v>0</v>
      </c>
      <c r="P135" s="152">
        <f>Marketing!AO48</f>
        <v>0</v>
      </c>
      <c r="Q135" s="152">
        <f>Marketing!AP48</f>
        <v>0</v>
      </c>
      <c r="R135" s="152">
        <f>Marketing!AQ48</f>
        <v>0</v>
      </c>
      <c r="S135" s="152">
        <f>Marketing!AR48</f>
        <v>0</v>
      </c>
      <c r="T135" s="152">
        <f>Marketing!AS48</f>
        <v>0</v>
      </c>
      <c r="U135" s="152">
        <f>Marketing!AT48</f>
        <v>0</v>
      </c>
      <c r="V135" s="152">
        <f t="shared" si="1"/>
        <v>0</v>
      </c>
    </row>
    <row r="136" ht="12.75" customHeight="1">
      <c r="A136" s="144" t="str">
        <f>Marketing!AA49</f>
        <v>Budget</v>
      </c>
      <c r="B136" s="144" t="str">
        <f>Marketing!AB49</f>
        <v/>
      </c>
      <c r="C136" s="144">
        <f>Marketing!AC49</f>
        <v>540</v>
      </c>
      <c r="D136" s="151" t="str">
        <f>Marketing!AD49</f>
        <v>083</v>
      </c>
      <c r="E136" s="151"/>
      <c r="F136" s="144"/>
      <c r="G136" s="144"/>
      <c r="H136" s="144">
        <f>Marketing!AG49</f>
        <v>110</v>
      </c>
      <c r="I136" s="144" t="str">
        <f>Marketing!AH49</f>
        <v/>
      </c>
      <c r="J136" s="152">
        <f>Marketing!AI49</f>
        <v>0</v>
      </c>
      <c r="K136" s="152">
        <f>Marketing!AJ49</f>
        <v>0</v>
      </c>
      <c r="L136" s="152">
        <f>Marketing!AK49</f>
        <v>0</v>
      </c>
      <c r="M136" s="152">
        <f>Marketing!AL49</f>
        <v>0</v>
      </c>
      <c r="N136" s="152">
        <f>Marketing!AM49</f>
        <v>0</v>
      </c>
      <c r="O136" s="152">
        <f>Marketing!AN49</f>
        <v>0</v>
      </c>
      <c r="P136" s="152">
        <f>Marketing!AO49</f>
        <v>0</v>
      </c>
      <c r="Q136" s="152">
        <f>Marketing!AP49</f>
        <v>0</v>
      </c>
      <c r="R136" s="152">
        <f>Marketing!AQ49</f>
        <v>0</v>
      </c>
      <c r="S136" s="152">
        <f>Marketing!AR49</f>
        <v>0</v>
      </c>
      <c r="T136" s="152">
        <f>Marketing!AS49</f>
        <v>0</v>
      </c>
      <c r="U136" s="152">
        <f>Marketing!AT49</f>
        <v>0</v>
      </c>
      <c r="V136" s="152">
        <f t="shared" si="1"/>
        <v>0</v>
      </c>
    </row>
    <row r="137" ht="12.75" customHeight="1">
      <c r="A137" s="144" t="str">
        <f>Marketing!AA50</f>
        <v>Budget</v>
      </c>
      <c r="B137" s="144" t="str">
        <f>Marketing!AB50</f>
        <v/>
      </c>
      <c r="C137" s="144">
        <f>Marketing!AC50</f>
        <v>540</v>
      </c>
      <c r="D137" s="151" t="str">
        <f>Marketing!AD50</f>
        <v>083</v>
      </c>
      <c r="E137" s="151"/>
      <c r="F137" s="144"/>
      <c r="G137" s="144"/>
      <c r="H137" s="144">
        <f>Marketing!AG50</f>
        <v>110</v>
      </c>
      <c r="I137" s="144" t="str">
        <f>Marketing!AH50</f>
        <v/>
      </c>
      <c r="J137" s="152">
        <f>Marketing!AI50</f>
        <v>0</v>
      </c>
      <c r="K137" s="152">
        <f>Marketing!AJ50</f>
        <v>0</v>
      </c>
      <c r="L137" s="152">
        <f>Marketing!AK50</f>
        <v>0</v>
      </c>
      <c r="M137" s="152">
        <f>Marketing!AL50</f>
        <v>0</v>
      </c>
      <c r="N137" s="152">
        <f>Marketing!AM50</f>
        <v>0</v>
      </c>
      <c r="O137" s="152">
        <f>Marketing!AN50</f>
        <v>0</v>
      </c>
      <c r="P137" s="152">
        <f>Marketing!AO50</f>
        <v>0</v>
      </c>
      <c r="Q137" s="152">
        <f>Marketing!AP50</f>
        <v>0</v>
      </c>
      <c r="R137" s="152">
        <f>Marketing!AQ50</f>
        <v>0</v>
      </c>
      <c r="S137" s="152">
        <f>Marketing!AR50</f>
        <v>0</v>
      </c>
      <c r="T137" s="152">
        <f>Marketing!AS50</f>
        <v>0</v>
      </c>
      <c r="U137" s="152">
        <f>Marketing!AT50</f>
        <v>0</v>
      </c>
      <c r="V137" s="152">
        <f t="shared" si="1"/>
        <v>0</v>
      </c>
    </row>
    <row r="138" ht="12.75" customHeight="1">
      <c r="A138" s="144" t="str">
        <f>Marketing!AA54</f>
        <v>Budget</v>
      </c>
      <c r="B138" s="144" t="str">
        <f>Marketing!AB54</f>
        <v>7004-000000</v>
      </c>
      <c r="C138" s="144">
        <f>Marketing!AC54</f>
        <v>550</v>
      </c>
      <c r="D138" s="151" t="str">
        <f>Marketing!AD54</f>
        <v>083</v>
      </c>
      <c r="E138" s="151"/>
      <c r="F138" s="144"/>
      <c r="G138" s="144"/>
      <c r="H138" s="144">
        <f>Marketing!AG54</f>
        <v>110</v>
      </c>
      <c r="I138" s="144" t="str">
        <f>Marketing!AH54</f>
        <v/>
      </c>
      <c r="J138" s="152">
        <f>Marketing!AI54</f>
        <v>520</v>
      </c>
      <c r="K138" s="152">
        <f>Marketing!AJ54</f>
        <v>0</v>
      </c>
      <c r="L138" s="152">
        <f>Marketing!AK54</f>
        <v>0</v>
      </c>
      <c r="M138" s="152">
        <f>Marketing!AL54</f>
        <v>0</v>
      </c>
      <c r="N138" s="152">
        <f>Marketing!AM54</f>
        <v>0</v>
      </c>
      <c r="O138" s="152">
        <f>Marketing!AN54</f>
        <v>0</v>
      </c>
      <c r="P138" s="152">
        <f>Marketing!AO54</f>
        <v>0</v>
      </c>
      <c r="Q138" s="152">
        <f>Marketing!AP54</f>
        <v>0</v>
      </c>
      <c r="R138" s="152">
        <f>Marketing!AQ54</f>
        <v>0</v>
      </c>
      <c r="S138" s="152">
        <f>Marketing!AR54</f>
        <v>0</v>
      </c>
      <c r="T138" s="152">
        <f>Marketing!AS54</f>
        <v>0</v>
      </c>
      <c r="U138" s="152">
        <f>Marketing!AT54</f>
        <v>0</v>
      </c>
      <c r="V138" s="152">
        <f t="shared" si="1"/>
        <v>520</v>
      </c>
    </row>
    <row r="139" ht="12.75" customHeight="1">
      <c r="A139" s="144" t="str">
        <f>Marketing!AA55</f>
        <v>Budget</v>
      </c>
      <c r="B139" s="144" t="str">
        <f>Marketing!AB55</f>
        <v>7008-000000</v>
      </c>
      <c r="C139" s="144">
        <f>Marketing!AC55</f>
        <v>550</v>
      </c>
      <c r="D139" s="151" t="str">
        <f>Marketing!AD55</f>
        <v>083</v>
      </c>
      <c r="E139" s="151"/>
      <c r="F139" s="144"/>
      <c r="G139" s="144"/>
      <c r="H139" s="144">
        <f>Marketing!AG55</f>
        <v>110</v>
      </c>
      <c r="I139" s="144" t="str">
        <f>Marketing!AH55</f>
        <v/>
      </c>
      <c r="J139" s="152">
        <f>Marketing!AI55</f>
        <v>0</v>
      </c>
      <c r="K139" s="152">
        <f>Marketing!AJ55</f>
        <v>0</v>
      </c>
      <c r="L139" s="152">
        <f>Marketing!AK55</f>
        <v>0</v>
      </c>
      <c r="M139" s="152">
        <f>Marketing!AL55</f>
        <v>0</v>
      </c>
      <c r="N139" s="152">
        <f>Marketing!AM55</f>
        <v>0</v>
      </c>
      <c r="O139" s="152">
        <f>Marketing!AN55</f>
        <v>0</v>
      </c>
      <c r="P139" s="152">
        <f>Marketing!AO55</f>
        <v>0</v>
      </c>
      <c r="Q139" s="152">
        <f>Marketing!AP55</f>
        <v>0</v>
      </c>
      <c r="R139" s="152">
        <f>Marketing!AQ55</f>
        <v>0</v>
      </c>
      <c r="S139" s="152">
        <f>Marketing!AR55</f>
        <v>0</v>
      </c>
      <c r="T139" s="152">
        <f>Marketing!AS55</f>
        <v>0</v>
      </c>
      <c r="U139" s="152">
        <f>Marketing!AT55</f>
        <v>0</v>
      </c>
      <c r="V139" s="152">
        <f t="shared" si="1"/>
        <v>0</v>
      </c>
    </row>
    <row r="140" ht="12.75" customHeight="1">
      <c r="A140" s="144" t="str">
        <f>Marketing!AA56</f>
        <v>Budget</v>
      </c>
      <c r="B140" s="144" t="str">
        <f>Marketing!AB56</f>
        <v>7010-000000</v>
      </c>
      <c r="C140" s="144">
        <f>Marketing!AC56</f>
        <v>550</v>
      </c>
      <c r="D140" s="151" t="str">
        <f>Marketing!AD56</f>
        <v>083</v>
      </c>
      <c r="E140" s="151"/>
      <c r="F140" s="144"/>
      <c r="G140" s="144"/>
      <c r="H140" s="144">
        <f>Marketing!AG56</f>
        <v>110</v>
      </c>
      <c r="I140" s="144" t="str">
        <f>Marketing!AH56</f>
        <v/>
      </c>
      <c r="J140" s="152">
        <f>Marketing!AI56</f>
        <v>0</v>
      </c>
      <c r="K140" s="152">
        <f>Marketing!AJ56</f>
        <v>0</v>
      </c>
      <c r="L140" s="152">
        <f>Marketing!AK56</f>
        <v>0</v>
      </c>
      <c r="M140" s="152">
        <f>Marketing!AL56</f>
        <v>0</v>
      </c>
      <c r="N140" s="152">
        <f>Marketing!AM56</f>
        <v>0</v>
      </c>
      <c r="O140" s="152">
        <f>Marketing!AN56</f>
        <v>0</v>
      </c>
      <c r="P140" s="152">
        <f>Marketing!AO56</f>
        <v>0</v>
      </c>
      <c r="Q140" s="152">
        <f>Marketing!AP56</f>
        <v>0</v>
      </c>
      <c r="R140" s="152">
        <f>Marketing!AQ56</f>
        <v>0</v>
      </c>
      <c r="S140" s="152">
        <f>Marketing!AR56</f>
        <v>0</v>
      </c>
      <c r="T140" s="152">
        <f>Marketing!AS56</f>
        <v>0</v>
      </c>
      <c r="U140" s="152">
        <f>Marketing!AT56</f>
        <v>0</v>
      </c>
      <c r="V140" s="152">
        <f t="shared" si="1"/>
        <v>0</v>
      </c>
    </row>
    <row r="141" ht="12.75" customHeight="1">
      <c r="A141" s="144" t="str">
        <f>Marketing!AA57</f>
        <v>Budget</v>
      </c>
      <c r="B141" s="144" t="str">
        <f>Marketing!AB57</f>
        <v>7020-000000</v>
      </c>
      <c r="C141" s="144">
        <f>Marketing!AC57</f>
        <v>550</v>
      </c>
      <c r="D141" s="151" t="str">
        <f>Marketing!AD57</f>
        <v>083</v>
      </c>
      <c r="E141" s="151"/>
      <c r="F141" s="144"/>
      <c r="G141" s="144"/>
      <c r="H141" s="144">
        <f>Marketing!AG57</f>
        <v>110</v>
      </c>
      <c r="I141" s="144" t="str">
        <f>Marketing!AH57</f>
        <v/>
      </c>
      <c r="J141" s="152">
        <f>Marketing!AI57</f>
        <v>0</v>
      </c>
      <c r="K141" s="152">
        <f>Marketing!AJ57</f>
        <v>0</v>
      </c>
      <c r="L141" s="152">
        <f>Marketing!AK57</f>
        <v>0</v>
      </c>
      <c r="M141" s="152">
        <f>Marketing!AL57</f>
        <v>0</v>
      </c>
      <c r="N141" s="152">
        <f>Marketing!AM57</f>
        <v>0</v>
      </c>
      <c r="O141" s="152">
        <f>Marketing!AN57</f>
        <v>0</v>
      </c>
      <c r="P141" s="152">
        <f>Marketing!AO57</f>
        <v>0</v>
      </c>
      <c r="Q141" s="152">
        <f>Marketing!AP57</f>
        <v>0</v>
      </c>
      <c r="R141" s="152">
        <f>Marketing!AQ57</f>
        <v>0</v>
      </c>
      <c r="S141" s="152">
        <f>Marketing!AR57</f>
        <v>0</v>
      </c>
      <c r="T141" s="152">
        <f>Marketing!AS57</f>
        <v>0</v>
      </c>
      <c r="U141" s="152">
        <f>Marketing!AT57</f>
        <v>0</v>
      </c>
      <c r="V141" s="152">
        <f t="shared" si="1"/>
        <v>0</v>
      </c>
    </row>
    <row r="142" ht="12.75" customHeight="1">
      <c r="A142" s="144" t="str">
        <f>Marketing!AA58</f>
        <v>Budget</v>
      </c>
      <c r="B142" s="144" t="str">
        <f>Marketing!AB58</f>
        <v>7080-000000</v>
      </c>
      <c r="C142" s="144">
        <f>Marketing!AC58</f>
        <v>550</v>
      </c>
      <c r="D142" s="151" t="str">
        <f>Marketing!AD58</f>
        <v>083</v>
      </c>
      <c r="E142" s="151"/>
      <c r="F142" s="144"/>
      <c r="G142" s="144"/>
      <c r="H142" s="144">
        <f>Marketing!AG58</f>
        <v>110</v>
      </c>
      <c r="I142" s="144" t="str">
        <f>Marketing!AH58</f>
        <v/>
      </c>
      <c r="J142" s="152">
        <f>Marketing!AI58</f>
        <v>0</v>
      </c>
      <c r="K142" s="152">
        <f>Marketing!AJ58</f>
        <v>0</v>
      </c>
      <c r="L142" s="152">
        <f>Marketing!AK58</f>
        <v>0</v>
      </c>
      <c r="M142" s="152">
        <f>Marketing!AL58</f>
        <v>0</v>
      </c>
      <c r="N142" s="152">
        <f>Marketing!AM58</f>
        <v>0</v>
      </c>
      <c r="O142" s="152">
        <f>Marketing!AN58</f>
        <v>0</v>
      </c>
      <c r="P142" s="152">
        <f>Marketing!AO58</f>
        <v>0</v>
      </c>
      <c r="Q142" s="152">
        <f>Marketing!AP58</f>
        <v>0</v>
      </c>
      <c r="R142" s="152">
        <f>Marketing!AQ58</f>
        <v>0</v>
      </c>
      <c r="S142" s="152">
        <f>Marketing!AR58</f>
        <v>0</v>
      </c>
      <c r="T142" s="152">
        <f>Marketing!AS58</f>
        <v>0</v>
      </c>
      <c r="U142" s="152">
        <f>Marketing!AT58</f>
        <v>0</v>
      </c>
      <c r="V142" s="152">
        <f t="shared" si="1"/>
        <v>0</v>
      </c>
    </row>
    <row r="143" ht="12.75" customHeight="1">
      <c r="A143" s="144" t="str">
        <f>Marketing!AA59</f>
        <v>Budget</v>
      </c>
      <c r="B143" s="144" t="str">
        <f>Marketing!AB59</f>
        <v>7082-000000</v>
      </c>
      <c r="C143" s="144">
        <f>Marketing!AC59</f>
        <v>550</v>
      </c>
      <c r="D143" s="151" t="str">
        <f>Marketing!AD59</f>
        <v>083</v>
      </c>
      <c r="E143" s="151"/>
      <c r="F143" s="144"/>
      <c r="G143" s="144"/>
      <c r="H143" s="144">
        <f>Marketing!AG59</f>
        <v>110</v>
      </c>
      <c r="I143" s="144" t="str">
        <f>Marketing!AH59</f>
        <v/>
      </c>
      <c r="J143" s="152">
        <f>Marketing!AI59</f>
        <v>0</v>
      </c>
      <c r="K143" s="152">
        <f>Marketing!AJ59</f>
        <v>0</v>
      </c>
      <c r="L143" s="152">
        <f>Marketing!AK59</f>
        <v>0</v>
      </c>
      <c r="M143" s="152">
        <f>Marketing!AL59</f>
        <v>0</v>
      </c>
      <c r="N143" s="152">
        <f>Marketing!AM59</f>
        <v>0</v>
      </c>
      <c r="O143" s="152">
        <f>Marketing!AN59</f>
        <v>0</v>
      </c>
      <c r="P143" s="152">
        <f>Marketing!AO59</f>
        <v>0</v>
      </c>
      <c r="Q143" s="152">
        <f>Marketing!AP59</f>
        <v>0</v>
      </c>
      <c r="R143" s="152">
        <f>Marketing!AQ59</f>
        <v>0</v>
      </c>
      <c r="S143" s="152">
        <f>Marketing!AR59</f>
        <v>0</v>
      </c>
      <c r="T143" s="152">
        <f>Marketing!AS59</f>
        <v>0</v>
      </c>
      <c r="U143" s="152">
        <f>Marketing!AT59</f>
        <v>0</v>
      </c>
      <c r="V143" s="152">
        <f t="shared" si="1"/>
        <v>0</v>
      </c>
    </row>
    <row r="144" ht="12.75" customHeight="1">
      <c r="A144" s="144" t="str">
        <f>Marketing!AA60</f>
        <v>Budget</v>
      </c>
      <c r="B144" s="144" t="str">
        <f>Marketing!AB60</f>
        <v>7086-000000</v>
      </c>
      <c r="C144" s="144">
        <f>Marketing!AC60</f>
        <v>550</v>
      </c>
      <c r="D144" s="151" t="str">
        <f>Marketing!AD60</f>
        <v>083</v>
      </c>
      <c r="E144" s="151"/>
      <c r="F144" s="144"/>
      <c r="G144" s="144"/>
      <c r="H144" s="144">
        <f>Marketing!AG60</f>
        <v>110</v>
      </c>
      <c r="I144" s="144" t="str">
        <f>Marketing!AH60</f>
        <v/>
      </c>
      <c r="J144" s="152">
        <f>Marketing!AI60</f>
        <v>0</v>
      </c>
      <c r="K144" s="152">
        <f>Marketing!AJ60</f>
        <v>0</v>
      </c>
      <c r="L144" s="152">
        <f>Marketing!AK60</f>
        <v>0</v>
      </c>
      <c r="M144" s="152">
        <f>Marketing!AL60</f>
        <v>0</v>
      </c>
      <c r="N144" s="152">
        <f>Marketing!AM60</f>
        <v>0</v>
      </c>
      <c r="O144" s="152">
        <f>Marketing!AN60</f>
        <v>0</v>
      </c>
      <c r="P144" s="152">
        <f>Marketing!AO60</f>
        <v>0</v>
      </c>
      <c r="Q144" s="152">
        <f>Marketing!AP60</f>
        <v>0</v>
      </c>
      <c r="R144" s="152">
        <f>Marketing!AQ60</f>
        <v>0</v>
      </c>
      <c r="S144" s="152">
        <f>Marketing!AR60</f>
        <v>0</v>
      </c>
      <c r="T144" s="152">
        <f>Marketing!AS60</f>
        <v>0</v>
      </c>
      <c r="U144" s="152">
        <f>Marketing!AT60</f>
        <v>0</v>
      </c>
      <c r="V144" s="152">
        <f t="shared" si="1"/>
        <v>0</v>
      </c>
    </row>
    <row r="145" ht="12.75" customHeight="1">
      <c r="A145" s="144" t="str">
        <f>Marketing!AA61</f>
        <v>Budget</v>
      </c>
      <c r="B145" s="144" t="str">
        <f>Marketing!AB61</f>
        <v/>
      </c>
      <c r="C145" s="144">
        <f>Marketing!AC61</f>
        <v>550</v>
      </c>
      <c r="D145" s="151" t="str">
        <f>Marketing!AD61</f>
        <v>083</v>
      </c>
      <c r="E145" s="151"/>
      <c r="F145" s="144"/>
      <c r="G145" s="144"/>
      <c r="H145" s="144">
        <f>Marketing!AG61</f>
        <v>110</v>
      </c>
      <c r="I145" s="144" t="str">
        <f>Marketing!AH61</f>
        <v/>
      </c>
      <c r="J145" s="152">
        <f>Marketing!AI61</f>
        <v>0</v>
      </c>
      <c r="K145" s="152">
        <f>Marketing!AJ61</f>
        <v>0</v>
      </c>
      <c r="L145" s="152">
        <f>Marketing!AK61</f>
        <v>0</v>
      </c>
      <c r="M145" s="152">
        <f>Marketing!AL61</f>
        <v>0</v>
      </c>
      <c r="N145" s="152">
        <f>Marketing!AM61</f>
        <v>0</v>
      </c>
      <c r="O145" s="152">
        <f>Marketing!AN61</f>
        <v>0</v>
      </c>
      <c r="P145" s="152">
        <f>Marketing!AO61</f>
        <v>0</v>
      </c>
      <c r="Q145" s="152">
        <f>Marketing!AP61</f>
        <v>0</v>
      </c>
      <c r="R145" s="152">
        <f>Marketing!AQ61</f>
        <v>0</v>
      </c>
      <c r="S145" s="152">
        <f>Marketing!AR61</f>
        <v>0</v>
      </c>
      <c r="T145" s="152">
        <f>Marketing!AS61</f>
        <v>0</v>
      </c>
      <c r="U145" s="152">
        <f>Marketing!AT61</f>
        <v>0</v>
      </c>
      <c r="V145" s="152">
        <f t="shared" si="1"/>
        <v>0</v>
      </c>
    </row>
    <row r="146" ht="12.75" customHeight="1">
      <c r="A146" s="144" t="str">
        <f>Marketing!AA62</f>
        <v>Budget</v>
      </c>
      <c r="B146" s="144" t="str">
        <f>Marketing!AB62</f>
        <v/>
      </c>
      <c r="C146" s="144">
        <f>Marketing!AC62</f>
        <v>550</v>
      </c>
      <c r="D146" s="151" t="str">
        <f>Marketing!AD62</f>
        <v>083</v>
      </c>
      <c r="E146" s="151"/>
      <c r="F146" s="144"/>
      <c r="G146" s="144"/>
      <c r="H146" s="144">
        <f>Marketing!AG62</f>
        <v>110</v>
      </c>
      <c r="I146" s="144" t="str">
        <f>Marketing!AH62</f>
        <v/>
      </c>
      <c r="J146" s="152">
        <f>Marketing!AI62</f>
        <v>0</v>
      </c>
      <c r="K146" s="152">
        <f>Marketing!AJ62</f>
        <v>0</v>
      </c>
      <c r="L146" s="152">
        <f>Marketing!AK62</f>
        <v>0</v>
      </c>
      <c r="M146" s="152">
        <f>Marketing!AL62</f>
        <v>0</v>
      </c>
      <c r="N146" s="152">
        <f>Marketing!AM62</f>
        <v>0</v>
      </c>
      <c r="O146" s="152">
        <f>Marketing!AN62</f>
        <v>0</v>
      </c>
      <c r="P146" s="152">
        <f>Marketing!AO62</f>
        <v>0</v>
      </c>
      <c r="Q146" s="152">
        <f>Marketing!AP62</f>
        <v>0</v>
      </c>
      <c r="R146" s="152">
        <f>Marketing!AQ62</f>
        <v>0</v>
      </c>
      <c r="S146" s="152">
        <f>Marketing!AR62</f>
        <v>0</v>
      </c>
      <c r="T146" s="152">
        <f>Marketing!AS62</f>
        <v>0</v>
      </c>
      <c r="U146" s="152">
        <f>Marketing!AT62</f>
        <v>0</v>
      </c>
      <c r="V146" s="152">
        <f t="shared" si="1"/>
        <v>0</v>
      </c>
    </row>
    <row r="147" ht="12.75" customHeight="1">
      <c r="A147" s="144" t="str">
        <f>Marketing!AA63</f>
        <v>Budget</v>
      </c>
      <c r="B147" s="144" t="str">
        <f>Marketing!AB63</f>
        <v/>
      </c>
      <c r="C147" s="144">
        <f>Marketing!AC63</f>
        <v>550</v>
      </c>
      <c r="D147" s="151" t="str">
        <f>Marketing!AD63</f>
        <v>083</v>
      </c>
      <c r="E147" s="151"/>
      <c r="F147" s="144"/>
      <c r="G147" s="144"/>
      <c r="H147" s="144">
        <f>Marketing!AG63</f>
        <v>110</v>
      </c>
      <c r="I147" s="144" t="str">
        <f>Marketing!AH63</f>
        <v/>
      </c>
      <c r="J147" s="152">
        <f>Marketing!AI63</f>
        <v>0</v>
      </c>
      <c r="K147" s="152">
        <f>Marketing!AJ63</f>
        <v>0</v>
      </c>
      <c r="L147" s="152">
        <f>Marketing!AK63</f>
        <v>0</v>
      </c>
      <c r="M147" s="152">
        <f>Marketing!AL63</f>
        <v>0</v>
      </c>
      <c r="N147" s="152">
        <f>Marketing!AM63</f>
        <v>0</v>
      </c>
      <c r="O147" s="152">
        <f>Marketing!AN63</f>
        <v>0</v>
      </c>
      <c r="P147" s="152">
        <f>Marketing!AO63</f>
        <v>0</v>
      </c>
      <c r="Q147" s="152">
        <f>Marketing!AP63</f>
        <v>0</v>
      </c>
      <c r="R147" s="152">
        <f>Marketing!AQ63</f>
        <v>0</v>
      </c>
      <c r="S147" s="152">
        <f>Marketing!AR63</f>
        <v>0</v>
      </c>
      <c r="T147" s="152">
        <f>Marketing!AS63</f>
        <v>0</v>
      </c>
      <c r="U147" s="152">
        <f>Marketing!AT63</f>
        <v>0</v>
      </c>
      <c r="V147" s="152">
        <f t="shared" si="1"/>
        <v>0</v>
      </c>
    </row>
    <row r="148" ht="12.75" customHeight="1">
      <c r="A148" s="144" t="str">
        <f>Marketing!AA66</f>
        <v>Budget</v>
      </c>
      <c r="B148" s="144" t="str">
        <f>Marketing!AB66</f>
        <v>7008-000000</v>
      </c>
      <c r="C148" s="144">
        <f>Marketing!AC66</f>
        <v>560</v>
      </c>
      <c r="D148" s="151" t="str">
        <f>Marketing!AD66</f>
        <v>083</v>
      </c>
      <c r="E148" s="151"/>
      <c r="F148" s="144"/>
      <c r="G148" s="144"/>
      <c r="H148" s="144">
        <f>Marketing!AG66</f>
        <v>110</v>
      </c>
      <c r="I148" s="144" t="str">
        <f>Marketing!AH66</f>
        <v/>
      </c>
      <c r="J148" s="152">
        <f>Marketing!AI66</f>
        <v>0</v>
      </c>
      <c r="K148" s="152">
        <f>Marketing!AJ66</f>
        <v>0</v>
      </c>
      <c r="L148" s="152">
        <f>Marketing!AK66</f>
        <v>0</v>
      </c>
      <c r="M148" s="152">
        <f>Marketing!AL66</f>
        <v>0</v>
      </c>
      <c r="N148" s="152">
        <f>Marketing!AM66</f>
        <v>0</v>
      </c>
      <c r="O148" s="152">
        <f>Marketing!AN66</f>
        <v>0</v>
      </c>
      <c r="P148" s="152">
        <f>Marketing!AO66</f>
        <v>0</v>
      </c>
      <c r="Q148" s="152">
        <f>Marketing!AP66</f>
        <v>0</v>
      </c>
      <c r="R148" s="152">
        <f>Marketing!AQ66</f>
        <v>0</v>
      </c>
      <c r="S148" s="152">
        <f>Marketing!AR66</f>
        <v>0</v>
      </c>
      <c r="T148" s="152">
        <f>Marketing!AS66</f>
        <v>0</v>
      </c>
      <c r="U148" s="152">
        <f>Marketing!AT66</f>
        <v>0</v>
      </c>
      <c r="V148" s="152">
        <f t="shared" si="1"/>
        <v>0</v>
      </c>
    </row>
    <row r="149" ht="12.75" customHeight="1">
      <c r="A149" s="144" t="str">
        <f>Marketing!AA67</f>
        <v>Budget</v>
      </c>
      <c r="B149" s="144" t="str">
        <f>Marketing!AB67</f>
        <v>7010-000000</v>
      </c>
      <c r="C149" s="144">
        <f>Marketing!AC67</f>
        <v>560</v>
      </c>
      <c r="D149" s="151" t="str">
        <f>Marketing!AD67</f>
        <v>083</v>
      </c>
      <c r="E149" s="151"/>
      <c r="F149" s="144"/>
      <c r="G149" s="144"/>
      <c r="H149" s="144">
        <f>Marketing!AG67</f>
        <v>110</v>
      </c>
      <c r="I149" s="144" t="str">
        <f>Marketing!AH67</f>
        <v/>
      </c>
      <c r="J149" s="152">
        <f>Marketing!AI67</f>
        <v>0</v>
      </c>
      <c r="K149" s="152">
        <f>Marketing!AJ67</f>
        <v>0</v>
      </c>
      <c r="L149" s="152">
        <f>Marketing!AK67</f>
        <v>0</v>
      </c>
      <c r="M149" s="152">
        <f>Marketing!AL67</f>
        <v>0</v>
      </c>
      <c r="N149" s="152">
        <f>Marketing!AM67</f>
        <v>0</v>
      </c>
      <c r="O149" s="152">
        <f>Marketing!AN67</f>
        <v>0</v>
      </c>
      <c r="P149" s="152">
        <f>Marketing!AO67</f>
        <v>0</v>
      </c>
      <c r="Q149" s="152">
        <f>Marketing!AP67</f>
        <v>0</v>
      </c>
      <c r="R149" s="152">
        <f>Marketing!AQ67</f>
        <v>0</v>
      </c>
      <c r="S149" s="152">
        <f>Marketing!AR67</f>
        <v>0</v>
      </c>
      <c r="T149" s="152">
        <f>Marketing!AS67</f>
        <v>0</v>
      </c>
      <c r="U149" s="152">
        <f>Marketing!AT67</f>
        <v>0</v>
      </c>
      <c r="V149" s="152">
        <f t="shared" si="1"/>
        <v>0</v>
      </c>
    </row>
    <row r="150" ht="12.75" customHeight="1">
      <c r="A150" s="144" t="str">
        <f>Marketing!AA68</f>
        <v>Budget</v>
      </c>
      <c r="B150" s="144" t="str">
        <f>Marketing!AB68</f>
        <v>7036-000000</v>
      </c>
      <c r="C150" s="144">
        <f>Marketing!AC68</f>
        <v>560</v>
      </c>
      <c r="D150" s="151" t="str">
        <f>Marketing!AD68</f>
        <v>083</v>
      </c>
      <c r="E150" s="151"/>
      <c r="F150" s="144"/>
      <c r="G150" s="144"/>
      <c r="H150" s="144">
        <f>Marketing!AG68</f>
        <v>110</v>
      </c>
      <c r="I150" s="144" t="str">
        <f>Marketing!AH68</f>
        <v/>
      </c>
      <c r="J150" s="152">
        <f>Marketing!AI68</f>
        <v>0</v>
      </c>
      <c r="K150" s="152">
        <f>Marketing!AJ68</f>
        <v>0</v>
      </c>
      <c r="L150" s="152">
        <f>Marketing!AK68</f>
        <v>0</v>
      </c>
      <c r="M150" s="152">
        <f>Marketing!AL68</f>
        <v>0</v>
      </c>
      <c r="N150" s="152">
        <f>Marketing!AM68</f>
        <v>0</v>
      </c>
      <c r="O150" s="152">
        <f>Marketing!AN68</f>
        <v>0</v>
      </c>
      <c r="P150" s="152">
        <f>Marketing!AO68</f>
        <v>0</v>
      </c>
      <c r="Q150" s="152">
        <f>Marketing!AP68</f>
        <v>0</v>
      </c>
      <c r="R150" s="152">
        <f>Marketing!AQ68</f>
        <v>0</v>
      </c>
      <c r="S150" s="152">
        <f>Marketing!AR68</f>
        <v>0</v>
      </c>
      <c r="T150" s="152">
        <f>Marketing!AS68</f>
        <v>0</v>
      </c>
      <c r="U150" s="152">
        <f>Marketing!AT68</f>
        <v>0</v>
      </c>
      <c r="V150" s="152">
        <f t="shared" si="1"/>
        <v>0</v>
      </c>
    </row>
    <row r="151" ht="12.75" customHeight="1">
      <c r="A151" s="144" t="str">
        <f>Marketing!AA69</f>
        <v>Budget</v>
      </c>
      <c r="B151" s="144" t="str">
        <f>Marketing!AB69</f>
        <v>7048-000000</v>
      </c>
      <c r="C151" s="144">
        <f>Marketing!AC69</f>
        <v>560</v>
      </c>
      <c r="D151" s="151" t="str">
        <f>Marketing!AD69</f>
        <v>083</v>
      </c>
      <c r="E151" s="151"/>
      <c r="F151" s="144"/>
      <c r="G151" s="144"/>
      <c r="H151" s="144">
        <f>Marketing!AG69</f>
        <v>110</v>
      </c>
      <c r="I151" s="144" t="str">
        <f>Marketing!AH69</f>
        <v/>
      </c>
      <c r="J151" s="152">
        <f>Marketing!AI69</f>
        <v>0</v>
      </c>
      <c r="K151" s="152">
        <f>Marketing!AJ69</f>
        <v>0</v>
      </c>
      <c r="L151" s="152">
        <f>Marketing!AK69</f>
        <v>0</v>
      </c>
      <c r="M151" s="152">
        <f>Marketing!AL69</f>
        <v>0</v>
      </c>
      <c r="N151" s="152">
        <f>Marketing!AM69</f>
        <v>0</v>
      </c>
      <c r="O151" s="152">
        <f>Marketing!AN69</f>
        <v>0</v>
      </c>
      <c r="P151" s="152">
        <f>Marketing!AO69</f>
        <v>0</v>
      </c>
      <c r="Q151" s="152">
        <f>Marketing!AP69</f>
        <v>0</v>
      </c>
      <c r="R151" s="152">
        <f>Marketing!AQ69</f>
        <v>0</v>
      </c>
      <c r="S151" s="152">
        <f>Marketing!AR69</f>
        <v>0</v>
      </c>
      <c r="T151" s="152">
        <f>Marketing!AS69</f>
        <v>0</v>
      </c>
      <c r="U151" s="152">
        <f>Marketing!AT69</f>
        <v>0</v>
      </c>
      <c r="V151" s="152">
        <f t="shared" si="1"/>
        <v>0</v>
      </c>
    </row>
    <row r="152" ht="12.75" customHeight="1">
      <c r="A152" s="144" t="str">
        <f>Marketing!AA70</f>
        <v>Budget</v>
      </c>
      <c r="B152" s="144" t="str">
        <f>Marketing!AB70</f>
        <v>7078-000000</v>
      </c>
      <c r="C152" s="144">
        <f>Marketing!AC70</f>
        <v>560</v>
      </c>
      <c r="D152" s="151" t="str">
        <f>Marketing!AD70</f>
        <v>083</v>
      </c>
      <c r="E152" s="151"/>
      <c r="F152" s="144"/>
      <c r="G152" s="144"/>
      <c r="H152" s="144">
        <f>Marketing!AG70</f>
        <v>110</v>
      </c>
      <c r="I152" s="144" t="str">
        <f>Marketing!AH70</f>
        <v/>
      </c>
      <c r="J152" s="152">
        <f>Marketing!AI70</f>
        <v>300</v>
      </c>
      <c r="K152" s="152">
        <f>Marketing!AJ70</f>
        <v>300</v>
      </c>
      <c r="L152" s="152">
        <f>Marketing!AK70</f>
        <v>200</v>
      </c>
      <c r="M152" s="152">
        <f>Marketing!AL70</f>
        <v>300</v>
      </c>
      <c r="N152" s="152">
        <f>Marketing!AM70</f>
        <v>300</v>
      </c>
      <c r="O152" s="152">
        <f>Marketing!AN70</f>
        <v>200</v>
      </c>
      <c r="P152" s="152">
        <f>Marketing!AO70</f>
        <v>300</v>
      </c>
      <c r="Q152" s="152">
        <f>Marketing!AP70</f>
        <v>300</v>
      </c>
      <c r="R152" s="152">
        <f>Marketing!AQ70</f>
        <v>200</v>
      </c>
      <c r="S152" s="152">
        <f>Marketing!AR70</f>
        <v>300</v>
      </c>
      <c r="T152" s="152">
        <f>Marketing!AS70</f>
        <v>300</v>
      </c>
      <c r="U152" s="152">
        <f>Marketing!AT70</f>
        <v>200</v>
      </c>
      <c r="V152" s="152">
        <f t="shared" si="1"/>
        <v>3200</v>
      </c>
    </row>
    <row r="153" ht="12.75" customHeight="1">
      <c r="A153" s="144" t="str">
        <f>Marketing!AA71</f>
        <v>Budget</v>
      </c>
      <c r="B153" s="144" t="str">
        <f>Marketing!AB71</f>
        <v>7080-000000</v>
      </c>
      <c r="C153" s="144">
        <f>Marketing!AC71</f>
        <v>560</v>
      </c>
      <c r="D153" s="151" t="str">
        <f>Marketing!AD71</f>
        <v>083</v>
      </c>
      <c r="E153" s="151"/>
      <c r="F153" s="144"/>
      <c r="G153" s="144"/>
      <c r="H153" s="144">
        <f>Marketing!AG71</f>
        <v>110</v>
      </c>
      <c r="I153" s="144" t="str">
        <f>Marketing!AH71</f>
        <v/>
      </c>
      <c r="J153" s="152">
        <f>Marketing!AI71</f>
        <v>0</v>
      </c>
      <c r="K153" s="152">
        <f>Marketing!AJ71</f>
        <v>0</v>
      </c>
      <c r="L153" s="152">
        <f>Marketing!AK71</f>
        <v>0</v>
      </c>
      <c r="M153" s="152">
        <f>Marketing!AL71</f>
        <v>0</v>
      </c>
      <c r="N153" s="152">
        <f>Marketing!AM71</f>
        <v>0</v>
      </c>
      <c r="O153" s="152">
        <f>Marketing!AN71</f>
        <v>0</v>
      </c>
      <c r="P153" s="152">
        <f>Marketing!AO71</f>
        <v>0</v>
      </c>
      <c r="Q153" s="152">
        <f>Marketing!AP71</f>
        <v>0</v>
      </c>
      <c r="R153" s="152">
        <f>Marketing!AQ71</f>
        <v>0</v>
      </c>
      <c r="S153" s="152">
        <f>Marketing!AR71</f>
        <v>0</v>
      </c>
      <c r="T153" s="152">
        <f>Marketing!AS71</f>
        <v>0</v>
      </c>
      <c r="U153" s="152">
        <f>Marketing!AT71</f>
        <v>0</v>
      </c>
      <c r="V153" s="152">
        <f t="shared" si="1"/>
        <v>0</v>
      </c>
    </row>
    <row r="154" ht="12.75" customHeight="1">
      <c r="A154" s="144" t="str">
        <f>Marketing!AA72</f>
        <v>Budget</v>
      </c>
      <c r="B154" s="144" t="str">
        <f>Marketing!AB72</f>
        <v>7086-000000</v>
      </c>
      <c r="C154" s="144">
        <f>Marketing!AC72</f>
        <v>560</v>
      </c>
      <c r="D154" s="151" t="str">
        <f>Marketing!AD72</f>
        <v>083</v>
      </c>
      <c r="E154" s="151"/>
      <c r="F154" s="144"/>
      <c r="G154" s="144"/>
      <c r="H154" s="144">
        <f>Marketing!AG72</f>
        <v>110</v>
      </c>
      <c r="I154" s="144" t="str">
        <f>Marketing!AH72</f>
        <v/>
      </c>
      <c r="J154" s="152">
        <f>Marketing!AI72</f>
        <v>0</v>
      </c>
      <c r="K154" s="152">
        <f>Marketing!AJ72</f>
        <v>0</v>
      </c>
      <c r="L154" s="152">
        <f>Marketing!AK72</f>
        <v>0</v>
      </c>
      <c r="M154" s="152">
        <f>Marketing!AL72</f>
        <v>0</v>
      </c>
      <c r="N154" s="152">
        <f>Marketing!AM72</f>
        <v>0</v>
      </c>
      <c r="O154" s="152">
        <f>Marketing!AN72</f>
        <v>0</v>
      </c>
      <c r="P154" s="152">
        <f>Marketing!AO72</f>
        <v>0</v>
      </c>
      <c r="Q154" s="152">
        <f>Marketing!AP72</f>
        <v>0</v>
      </c>
      <c r="R154" s="152">
        <f>Marketing!AQ72</f>
        <v>0</v>
      </c>
      <c r="S154" s="152">
        <f>Marketing!AR72</f>
        <v>0</v>
      </c>
      <c r="T154" s="152">
        <f>Marketing!AS72</f>
        <v>0</v>
      </c>
      <c r="U154" s="152">
        <f>Marketing!AT72</f>
        <v>0</v>
      </c>
      <c r="V154" s="152">
        <f t="shared" si="1"/>
        <v>0</v>
      </c>
    </row>
    <row r="155" ht="12.75" customHeight="1">
      <c r="A155" s="144" t="str">
        <f>Marketing!AA73</f>
        <v>Budget</v>
      </c>
      <c r="B155" s="144" t="str">
        <f>Marketing!AB73</f>
        <v/>
      </c>
      <c r="C155" s="144">
        <f>Marketing!AC73</f>
        <v>560</v>
      </c>
      <c r="D155" s="151" t="str">
        <f>Marketing!AD73</f>
        <v>083</v>
      </c>
      <c r="E155" s="151"/>
      <c r="F155" s="144"/>
      <c r="G155" s="144"/>
      <c r="H155" s="144">
        <f>Marketing!AG73</f>
        <v>110</v>
      </c>
      <c r="I155" s="144" t="str">
        <f>Marketing!AH73</f>
        <v/>
      </c>
      <c r="J155" s="152">
        <f>Marketing!AI73</f>
        <v>0</v>
      </c>
      <c r="K155" s="152">
        <f>Marketing!AJ73</f>
        <v>0</v>
      </c>
      <c r="L155" s="152">
        <f>Marketing!AK73</f>
        <v>0</v>
      </c>
      <c r="M155" s="152">
        <f>Marketing!AL73</f>
        <v>0</v>
      </c>
      <c r="N155" s="152">
        <f>Marketing!AM73</f>
        <v>0</v>
      </c>
      <c r="O155" s="152">
        <f>Marketing!AN73</f>
        <v>0</v>
      </c>
      <c r="P155" s="152">
        <f>Marketing!AO73</f>
        <v>0</v>
      </c>
      <c r="Q155" s="152">
        <f>Marketing!AP73</f>
        <v>0</v>
      </c>
      <c r="R155" s="152">
        <f>Marketing!AQ73</f>
        <v>0</v>
      </c>
      <c r="S155" s="152">
        <f>Marketing!AR73</f>
        <v>0</v>
      </c>
      <c r="T155" s="152">
        <f>Marketing!AS73</f>
        <v>0</v>
      </c>
      <c r="U155" s="152">
        <f>Marketing!AT73</f>
        <v>0</v>
      </c>
      <c r="V155" s="152">
        <f t="shared" si="1"/>
        <v>0</v>
      </c>
    </row>
    <row r="156" ht="12.75" customHeight="1">
      <c r="A156" s="144" t="str">
        <f>Marketing!AA74</f>
        <v>Budget</v>
      </c>
      <c r="B156" s="144" t="str">
        <f>Marketing!AB74</f>
        <v/>
      </c>
      <c r="C156" s="144">
        <f>Marketing!AC74</f>
        <v>560</v>
      </c>
      <c r="D156" s="151" t="str">
        <f>Marketing!AD74</f>
        <v>083</v>
      </c>
      <c r="E156" s="151"/>
      <c r="F156" s="144"/>
      <c r="G156" s="144"/>
      <c r="H156" s="144">
        <f>Marketing!AG74</f>
        <v>110</v>
      </c>
      <c r="I156" s="144" t="str">
        <f>Marketing!AH74</f>
        <v/>
      </c>
      <c r="J156" s="152">
        <f>Marketing!AI74</f>
        <v>0</v>
      </c>
      <c r="K156" s="152">
        <f>Marketing!AJ74</f>
        <v>0</v>
      </c>
      <c r="L156" s="152">
        <f>Marketing!AK74</f>
        <v>0</v>
      </c>
      <c r="M156" s="152">
        <f>Marketing!AL74</f>
        <v>0</v>
      </c>
      <c r="N156" s="152">
        <f>Marketing!AM74</f>
        <v>0</v>
      </c>
      <c r="O156" s="152">
        <f>Marketing!AN74</f>
        <v>0</v>
      </c>
      <c r="P156" s="152">
        <f>Marketing!AO74</f>
        <v>0</v>
      </c>
      <c r="Q156" s="152">
        <f>Marketing!AP74</f>
        <v>0</v>
      </c>
      <c r="R156" s="152">
        <f>Marketing!AQ74</f>
        <v>0</v>
      </c>
      <c r="S156" s="152">
        <f>Marketing!AR74</f>
        <v>0</v>
      </c>
      <c r="T156" s="152">
        <f>Marketing!AS74</f>
        <v>0</v>
      </c>
      <c r="U156" s="152">
        <f>Marketing!AT74</f>
        <v>0</v>
      </c>
      <c r="V156" s="152">
        <f t="shared" si="1"/>
        <v>0</v>
      </c>
    </row>
    <row r="157" ht="12.75" customHeight="1">
      <c r="A157" s="144" t="str">
        <f>Marketing!AA75</f>
        <v>Budget</v>
      </c>
      <c r="B157" s="144" t="str">
        <f>Marketing!AB75</f>
        <v/>
      </c>
      <c r="C157" s="144">
        <f>Marketing!AC75</f>
        <v>560</v>
      </c>
      <c r="D157" s="151" t="str">
        <f>Marketing!AD75</f>
        <v>083</v>
      </c>
      <c r="E157" s="151"/>
      <c r="F157" s="144"/>
      <c r="G157" s="144"/>
      <c r="H157" s="144">
        <f>Marketing!AG75</f>
        <v>110</v>
      </c>
      <c r="I157" s="144" t="str">
        <f>Marketing!AH75</f>
        <v/>
      </c>
      <c r="J157" s="152">
        <f>Marketing!AI75</f>
        <v>0</v>
      </c>
      <c r="K157" s="152">
        <f>Marketing!AJ75</f>
        <v>0</v>
      </c>
      <c r="L157" s="152">
        <f>Marketing!AK75</f>
        <v>0</v>
      </c>
      <c r="M157" s="152">
        <f>Marketing!AL75</f>
        <v>0</v>
      </c>
      <c r="N157" s="152">
        <f>Marketing!AM75</f>
        <v>0</v>
      </c>
      <c r="O157" s="152">
        <f>Marketing!AN75</f>
        <v>0</v>
      </c>
      <c r="P157" s="152">
        <f>Marketing!AO75</f>
        <v>0</v>
      </c>
      <c r="Q157" s="152">
        <f>Marketing!AP75</f>
        <v>0</v>
      </c>
      <c r="R157" s="152">
        <f>Marketing!AQ75</f>
        <v>0</v>
      </c>
      <c r="S157" s="152">
        <f>Marketing!AR75</f>
        <v>0</v>
      </c>
      <c r="T157" s="152">
        <f>Marketing!AS75</f>
        <v>0</v>
      </c>
      <c r="U157" s="152">
        <f>Marketing!AT75</f>
        <v>0</v>
      </c>
      <c r="V157" s="152">
        <f t="shared" si="1"/>
        <v>0</v>
      </c>
    </row>
    <row r="158" ht="12.75" customHeight="1">
      <c r="A158" s="144" t="str">
        <f>CPR!AA9</f>
        <v>Budget</v>
      </c>
      <c r="B158" s="144" t="str">
        <f>CPR!AB9</f>
        <v>7008-000000</v>
      </c>
      <c r="C158" s="144">
        <f>CPR!AC9</f>
        <v>600</v>
      </c>
      <c r="D158" s="151" t="str">
        <f>CPR!AD9</f>
        <v>083</v>
      </c>
      <c r="E158" s="151"/>
      <c r="F158" s="144"/>
      <c r="G158" s="144"/>
      <c r="H158" s="144">
        <f>CPR!AG9</f>
        <v>110</v>
      </c>
      <c r="I158" s="144" t="str">
        <f>CPR!AH9</f>
        <v/>
      </c>
      <c r="J158" s="152">
        <f>CPR!AI9</f>
        <v>0</v>
      </c>
      <c r="K158" s="152">
        <f>CPR!AJ9</f>
        <v>0</v>
      </c>
      <c r="L158" s="152">
        <f>CPR!AK9</f>
        <v>0</v>
      </c>
      <c r="M158" s="152">
        <f>CPR!AL9</f>
        <v>817</v>
      </c>
      <c r="N158" s="152">
        <f>CPR!AM9</f>
        <v>0</v>
      </c>
      <c r="O158" s="152">
        <f>CPR!AN9</f>
        <v>0</v>
      </c>
      <c r="P158" s="152">
        <f>CPR!AO9</f>
        <v>0</v>
      </c>
      <c r="Q158" s="152">
        <f>CPR!AP9</f>
        <v>0</v>
      </c>
      <c r="R158" s="152">
        <f>CPR!AQ9</f>
        <v>0</v>
      </c>
      <c r="S158" s="152">
        <f>CPR!AR9</f>
        <v>0</v>
      </c>
      <c r="T158" s="152">
        <f>CPR!AS9</f>
        <v>0</v>
      </c>
      <c r="U158" s="152">
        <f>CPR!AT9</f>
        <v>0</v>
      </c>
      <c r="V158" s="152">
        <f t="shared" si="1"/>
        <v>817</v>
      </c>
    </row>
    <row r="159" ht="12.75" customHeight="1">
      <c r="A159" s="144" t="str">
        <f>CPR!AA10</f>
        <v>Budget</v>
      </c>
      <c r="B159" s="144" t="str">
        <f>CPR!AB10</f>
        <v>7012-000000</v>
      </c>
      <c r="C159" s="144">
        <f>CPR!AC10</f>
        <v>600</v>
      </c>
      <c r="D159" s="151" t="str">
        <f>CPR!AD10</f>
        <v>083</v>
      </c>
      <c r="E159" s="151"/>
      <c r="F159" s="144"/>
      <c r="G159" s="144"/>
      <c r="H159" s="144">
        <f>CPR!AG10</f>
        <v>110</v>
      </c>
      <c r="I159" s="144" t="str">
        <f>CPR!AH10</f>
        <v/>
      </c>
      <c r="J159" s="152">
        <f>CPR!AI10</f>
        <v>0</v>
      </c>
      <c r="K159" s="152">
        <f>CPR!AJ10</f>
        <v>0</v>
      </c>
      <c r="L159" s="152">
        <f>CPR!AK10</f>
        <v>0</v>
      </c>
      <c r="M159" s="152">
        <f>CPR!AL10</f>
        <v>0</v>
      </c>
      <c r="N159" s="152">
        <f>CPR!AM10</f>
        <v>0</v>
      </c>
      <c r="O159" s="152">
        <f>CPR!AN10</f>
        <v>0</v>
      </c>
      <c r="P159" s="152">
        <f>CPR!AO10</f>
        <v>0</v>
      </c>
      <c r="Q159" s="152">
        <f>CPR!AP10</f>
        <v>0</v>
      </c>
      <c r="R159" s="152">
        <f>CPR!AQ10</f>
        <v>0</v>
      </c>
      <c r="S159" s="152">
        <f>CPR!AR10</f>
        <v>0</v>
      </c>
      <c r="T159" s="152">
        <f>CPR!AS10</f>
        <v>0</v>
      </c>
      <c r="U159" s="152">
        <f>CPR!AT10</f>
        <v>0</v>
      </c>
      <c r="V159" s="152">
        <f t="shared" si="1"/>
        <v>0</v>
      </c>
    </row>
    <row r="160" ht="12.75" customHeight="1">
      <c r="A160" s="144" t="str">
        <f>CPR!AA11</f>
        <v>Budget</v>
      </c>
      <c r="B160" s="144" t="str">
        <f>CPR!AB11</f>
        <v>7014-000000</v>
      </c>
      <c r="C160" s="144">
        <f>CPR!AC11</f>
        <v>600</v>
      </c>
      <c r="D160" s="151" t="str">
        <f>CPR!AD11</f>
        <v>083</v>
      </c>
      <c r="E160" s="151"/>
      <c r="F160" s="144"/>
      <c r="G160" s="144"/>
      <c r="H160" s="144">
        <f>CPR!AG11</f>
        <v>110</v>
      </c>
      <c r="I160" s="144" t="str">
        <f>CPR!AH11</f>
        <v/>
      </c>
      <c r="J160" s="152">
        <f>CPR!AI11</f>
        <v>0</v>
      </c>
      <c r="K160" s="152">
        <f>CPR!AJ11</f>
        <v>0</v>
      </c>
      <c r="L160" s="152">
        <f>CPR!AK11</f>
        <v>0</v>
      </c>
      <c r="M160" s="152">
        <f>CPR!AL11</f>
        <v>0</v>
      </c>
      <c r="N160" s="152">
        <f>CPR!AM11</f>
        <v>0</v>
      </c>
      <c r="O160" s="152">
        <f>CPR!AN11</f>
        <v>0</v>
      </c>
      <c r="P160" s="152">
        <f>CPR!AO11</f>
        <v>0</v>
      </c>
      <c r="Q160" s="152">
        <f>CPR!AP11</f>
        <v>0</v>
      </c>
      <c r="R160" s="152">
        <f>CPR!AQ11</f>
        <v>0</v>
      </c>
      <c r="S160" s="152">
        <f>CPR!AR11</f>
        <v>0</v>
      </c>
      <c r="T160" s="152">
        <f>CPR!AS11</f>
        <v>0</v>
      </c>
      <c r="U160" s="152">
        <f>CPR!AT11</f>
        <v>0</v>
      </c>
      <c r="V160" s="152">
        <f t="shared" si="1"/>
        <v>0</v>
      </c>
    </row>
    <row r="161" ht="12.75" customHeight="1">
      <c r="A161" s="144" t="str">
        <f>CPR!AA12</f>
        <v>Budget</v>
      </c>
      <c r="B161" s="144" t="str">
        <f>CPR!AB12</f>
        <v>7020-000000</v>
      </c>
      <c r="C161" s="144">
        <f>CPR!AC12</f>
        <v>600</v>
      </c>
      <c r="D161" s="151" t="str">
        <f>CPR!AD12</f>
        <v>083</v>
      </c>
      <c r="E161" s="151"/>
      <c r="F161" s="144"/>
      <c r="G161" s="144"/>
      <c r="H161" s="144">
        <f>CPR!AG12</f>
        <v>110</v>
      </c>
      <c r="I161" s="144" t="str">
        <f>CPR!AH12</f>
        <v/>
      </c>
      <c r="J161" s="152">
        <f>CPR!AI12</f>
        <v>0</v>
      </c>
      <c r="K161" s="152">
        <f>CPR!AJ12</f>
        <v>0</v>
      </c>
      <c r="L161" s="152">
        <f>CPR!AK12</f>
        <v>0</v>
      </c>
      <c r="M161" s="152">
        <f>CPR!AL12</f>
        <v>0</v>
      </c>
      <c r="N161" s="152">
        <f>CPR!AM12</f>
        <v>0</v>
      </c>
      <c r="O161" s="152">
        <f>CPR!AN12</f>
        <v>0</v>
      </c>
      <c r="P161" s="152">
        <f>CPR!AO12</f>
        <v>0</v>
      </c>
      <c r="Q161" s="152">
        <f>CPR!AP12</f>
        <v>0</v>
      </c>
      <c r="R161" s="152">
        <f>CPR!AQ12</f>
        <v>0</v>
      </c>
      <c r="S161" s="152">
        <f>CPR!AR12</f>
        <v>0</v>
      </c>
      <c r="T161" s="152">
        <f>CPR!AS12</f>
        <v>0</v>
      </c>
      <c r="U161" s="152">
        <f>CPR!AT12</f>
        <v>0</v>
      </c>
      <c r="V161" s="152">
        <f t="shared" si="1"/>
        <v>0</v>
      </c>
    </row>
    <row r="162" ht="12.75" customHeight="1">
      <c r="A162" s="144" t="str">
        <f>CPR!AA13</f>
        <v>Budget</v>
      </c>
      <c r="B162" s="144" t="str">
        <f>CPR!AB13</f>
        <v>7024-000000</v>
      </c>
      <c r="C162" s="144">
        <f>CPR!AC13</f>
        <v>600</v>
      </c>
      <c r="D162" s="151" t="str">
        <f>CPR!AD13</f>
        <v>083</v>
      </c>
      <c r="E162" s="151"/>
      <c r="F162" s="144"/>
      <c r="G162" s="144"/>
      <c r="H162" s="144">
        <f>CPR!AG13</f>
        <v>110</v>
      </c>
      <c r="I162" s="144" t="str">
        <f>CPR!AH13</f>
        <v/>
      </c>
      <c r="J162" s="152">
        <f>CPR!AI13</f>
        <v>0</v>
      </c>
      <c r="K162" s="152">
        <f>CPR!AJ13</f>
        <v>0</v>
      </c>
      <c r="L162" s="152">
        <f>CPR!AK13</f>
        <v>0</v>
      </c>
      <c r="M162" s="152">
        <f>CPR!AL13</f>
        <v>0</v>
      </c>
      <c r="N162" s="152">
        <f>CPR!AM13</f>
        <v>0</v>
      </c>
      <c r="O162" s="152">
        <f>CPR!AN13</f>
        <v>0</v>
      </c>
      <c r="P162" s="152">
        <f>CPR!AO13</f>
        <v>0</v>
      </c>
      <c r="Q162" s="152">
        <f>CPR!AP13</f>
        <v>0</v>
      </c>
      <c r="R162" s="152">
        <f>CPR!AQ13</f>
        <v>0</v>
      </c>
      <c r="S162" s="152">
        <f>CPR!AR13</f>
        <v>0</v>
      </c>
      <c r="T162" s="152">
        <f>CPR!AS13</f>
        <v>0</v>
      </c>
      <c r="U162" s="152">
        <f>CPR!AT13</f>
        <v>0</v>
      </c>
      <c r="V162" s="152">
        <f t="shared" si="1"/>
        <v>0</v>
      </c>
    </row>
    <row r="163" ht="12.75" customHeight="1">
      <c r="A163" s="144" t="str">
        <f>CPR!AA14</f>
        <v>Budget</v>
      </c>
      <c r="B163" s="144" t="str">
        <f>CPR!AB14</f>
        <v>7026-000000</v>
      </c>
      <c r="C163" s="144">
        <f>CPR!AC14</f>
        <v>600</v>
      </c>
      <c r="D163" s="151" t="str">
        <f>CPR!AD14</f>
        <v>083</v>
      </c>
      <c r="E163" s="151"/>
      <c r="F163" s="144"/>
      <c r="G163" s="144"/>
      <c r="H163" s="144">
        <f>CPR!AG14</f>
        <v>110</v>
      </c>
      <c r="I163" s="144" t="str">
        <f>CPR!AH14</f>
        <v/>
      </c>
      <c r="J163" s="152">
        <f>CPR!AI14</f>
        <v>69</v>
      </c>
      <c r="K163" s="152">
        <f>CPR!AJ14</f>
        <v>69</v>
      </c>
      <c r="L163" s="152">
        <f>CPR!AK14</f>
        <v>69</v>
      </c>
      <c r="M163" s="152">
        <f>CPR!AL14</f>
        <v>159</v>
      </c>
      <c r="N163" s="152">
        <f>CPR!AM14</f>
        <v>69</v>
      </c>
      <c r="O163" s="152">
        <f>CPR!AN14</f>
        <v>69</v>
      </c>
      <c r="P163" s="152">
        <f>CPR!AO14</f>
        <v>194</v>
      </c>
      <c r="Q163" s="152">
        <f>CPR!AP14</f>
        <v>69</v>
      </c>
      <c r="R163" s="152">
        <f>CPR!AQ14</f>
        <v>69</v>
      </c>
      <c r="S163" s="152">
        <f>CPR!AR14</f>
        <v>69</v>
      </c>
      <c r="T163" s="152">
        <f>CPR!AS14</f>
        <v>69</v>
      </c>
      <c r="U163" s="152">
        <f>CPR!AT14</f>
        <v>69</v>
      </c>
      <c r="V163" s="152">
        <f t="shared" si="1"/>
        <v>1043</v>
      </c>
    </row>
    <row r="164" ht="12.75" customHeight="1">
      <c r="A164" s="144" t="str">
        <f>CPR!AA15</f>
        <v>Budget</v>
      </c>
      <c r="B164" s="144" t="str">
        <f>CPR!AB15</f>
        <v>7028-000000</v>
      </c>
      <c r="C164" s="144">
        <f>CPR!AC15</f>
        <v>600</v>
      </c>
      <c r="D164" s="151" t="str">
        <f>CPR!AD15</f>
        <v>083</v>
      </c>
      <c r="E164" s="151"/>
      <c r="F164" s="144"/>
      <c r="G164" s="144"/>
      <c r="H164" s="144">
        <f>CPR!AG15</f>
        <v>110</v>
      </c>
      <c r="I164" s="144" t="str">
        <f>CPR!AH15</f>
        <v/>
      </c>
      <c r="J164" s="152">
        <f>CPR!AI15</f>
        <v>0</v>
      </c>
      <c r="K164" s="152">
        <f>CPR!AJ15</f>
        <v>0</v>
      </c>
      <c r="L164" s="152">
        <f>CPR!AK15</f>
        <v>0</v>
      </c>
      <c r="M164" s="152">
        <f>CPR!AL15</f>
        <v>0</v>
      </c>
      <c r="N164" s="152">
        <f>CPR!AM15</f>
        <v>0</v>
      </c>
      <c r="O164" s="152">
        <f>CPR!AN15</f>
        <v>0</v>
      </c>
      <c r="P164" s="152">
        <f>CPR!AO15</f>
        <v>0</v>
      </c>
      <c r="Q164" s="152">
        <f>CPR!AP15</f>
        <v>0</v>
      </c>
      <c r="R164" s="152">
        <f>CPR!AQ15</f>
        <v>0</v>
      </c>
      <c r="S164" s="152">
        <f>CPR!AR15</f>
        <v>0</v>
      </c>
      <c r="T164" s="152">
        <f>CPR!AS15</f>
        <v>0</v>
      </c>
      <c r="U164" s="152">
        <f>CPR!AT15</f>
        <v>0</v>
      </c>
      <c r="V164" s="152">
        <f t="shared" si="1"/>
        <v>0</v>
      </c>
    </row>
    <row r="165" ht="12.75" customHeight="1">
      <c r="A165" s="144" t="str">
        <f>CPR!AA16</f>
        <v>Budget</v>
      </c>
      <c r="B165" s="144" t="str">
        <f>CPR!AB16</f>
        <v>7042-000000</v>
      </c>
      <c r="C165" s="144">
        <f>CPR!AC16</f>
        <v>600</v>
      </c>
      <c r="D165" s="151" t="str">
        <f>CPR!AD16</f>
        <v>083</v>
      </c>
      <c r="E165" s="151"/>
      <c r="F165" s="144"/>
      <c r="G165" s="144"/>
      <c r="H165" s="144">
        <f>CPR!AG16</f>
        <v>110</v>
      </c>
      <c r="I165" s="144" t="str">
        <f>CPR!AH16</f>
        <v/>
      </c>
      <c r="J165" s="152">
        <f>CPR!AI16</f>
        <v>95</v>
      </c>
      <c r="K165" s="152">
        <f>CPR!AJ16</f>
        <v>95</v>
      </c>
      <c r="L165" s="152">
        <f>CPR!AK16</f>
        <v>95</v>
      </c>
      <c r="M165" s="152">
        <f>CPR!AL16</f>
        <v>95</v>
      </c>
      <c r="N165" s="152">
        <f>CPR!AM16</f>
        <v>95</v>
      </c>
      <c r="O165" s="152">
        <f>CPR!AN16</f>
        <v>95</v>
      </c>
      <c r="P165" s="152">
        <f>CPR!AO16</f>
        <v>95</v>
      </c>
      <c r="Q165" s="152">
        <f>CPR!AP16</f>
        <v>95</v>
      </c>
      <c r="R165" s="152">
        <f>CPR!AQ16</f>
        <v>95</v>
      </c>
      <c r="S165" s="152">
        <f>CPR!AR16</f>
        <v>95</v>
      </c>
      <c r="T165" s="152">
        <f>CPR!AS16</f>
        <v>95</v>
      </c>
      <c r="U165" s="152">
        <f>CPR!AT16</f>
        <v>95</v>
      </c>
      <c r="V165" s="152">
        <f t="shared" si="1"/>
        <v>1140</v>
      </c>
    </row>
    <row r="166" ht="12.75" customHeight="1">
      <c r="A166" s="144" t="str">
        <f>CPR!AA17</f>
        <v>Budget</v>
      </c>
      <c r="B166" s="144" t="str">
        <f>CPR!AB17</f>
        <v>7044-000000</v>
      </c>
      <c r="C166" s="144">
        <f>CPR!AC17</f>
        <v>600</v>
      </c>
      <c r="D166" s="151" t="str">
        <f>CPR!AD17</f>
        <v>083</v>
      </c>
      <c r="E166" s="151"/>
      <c r="F166" s="144"/>
      <c r="G166" s="144"/>
      <c r="H166" s="144">
        <f>CPR!AG17</f>
        <v>110</v>
      </c>
      <c r="I166" s="144" t="str">
        <f>CPR!AH17</f>
        <v/>
      </c>
      <c r="J166" s="152">
        <f>CPR!AI17</f>
        <v>0</v>
      </c>
      <c r="K166" s="152">
        <f>CPR!AJ17</f>
        <v>0</v>
      </c>
      <c r="L166" s="152">
        <f>CPR!AK17</f>
        <v>0</v>
      </c>
      <c r="M166" s="152">
        <f>CPR!AL17</f>
        <v>0</v>
      </c>
      <c r="N166" s="152">
        <f>CPR!AM17</f>
        <v>0</v>
      </c>
      <c r="O166" s="152">
        <f>CPR!AN17</f>
        <v>0</v>
      </c>
      <c r="P166" s="152">
        <f>CPR!AO17</f>
        <v>0</v>
      </c>
      <c r="Q166" s="152">
        <f>CPR!AP17</f>
        <v>0</v>
      </c>
      <c r="R166" s="152">
        <f>CPR!AQ17</f>
        <v>0</v>
      </c>
      <c r="S166" s="152">
        <f>CPR!AR17</f>
        <v>0</v>
      </c>
      <c r="T166" s="152">
        <f>CPR!AS17</f>
        <v>0</v>
      </c>
      <c r="U166" s="152">
        <f>CPR!AT17</f>
        <v>0</v>
      </c>
      <c r="V166" s="152">
        <f t="shared" si="1"/>
        <v>0</v>
      </c>
    </row>
    <row r="167" ht="12.75" customHeight="1">
      <c r="A167" s="144" t="str">
        <f>CPR!AA18</f>
        <v>Budget</v>
      </c>
      <c r="B167" s="144" t="str">
        <f>CPR!AB18</f>
        <v>7086-000000</v>
      </c>
      <c r="C167" s="144">
        <f>CPR!AC18</f>
        <v>600</v>
      </c>
      <c r="D167" s="151" t="str">
        <f>CPR!AD18</f>
        <v>083</v>
      </c>
      <c r="E167" s="151"/>
      <c r="F167" s="144"/>
      <c r="G167" s="144"/>
      <c r="H167" s="144">
        <f>CPR!AG18</f>
        <v>110</v>
      </c>
      <c r="I167" s="144" t="str">
        <f>CPR!AH18</f>
        <v/>
      </c>
      <c r="J167" s="152">
        <f>CPR!AI18</f>
        <v>0</v>
      </c>
      <c r="K167" s="152">
        <f>CPR!AJ18</f>
        <v>0</v>
      </c>
      <c r="L167" s="152">
        <f>CPR!AK18</f>
        <v>0</v>
      </c>
      <c r="M167" s="152">
        <f>CPR!AL18</f>
        <v>0</v>
      </c>
      <c r="N167" s="152">
        <f>CPR!AM18</f>
        <v>0</v>
      </c>
      <c r="O167" s="152">
        <f>CPR!AN18</f>
        <v>0</v>
      </c>
      <c r="P167" s="152">
        <f>CPR!AO18</f>
        <v>0</v>
      </c>
      <c r="Q167" s="152">
        <f>CPR!AP18</f>
        <v>0</v>
      </c>
      <c r="R167" s="152">
        <f>CPR!AQ18</f>
        <v>0</v>
      </c>
      <c r="S167" s="152">
        <f>CPR!AR18</f>
        <v>0</v>
      </c>
      <c r="T167" s="152">
        <f>CPR!AS18</f>
        <v>0</v>
      </c>
      <c r="U167" s="152">
        <f>CPR!AT18</f>
        <v>0</v>
      </c>
      <c r="V167" s="152">
        <f t="shared" si="1"/>
        <v>0</v>
      </c>
    </row>
    <row r="168" ht="12.75" customHeight="1">
      <c r="A168" s="144" t="str">
        <f>CPR!AA19</f>
        <v>Budget</v>
      </c>
      <c r="B168" s="144" t="str">
        <f>CPR!AB19</f>
        <v/>
      </c>
      <c r="C168" s="144">
        <f>CPR!AC19</f>
        <v>600</v>
      </c>
      <c r="D168" s="151" t="str">
        <f>CPR!AD19</f>
        <v>083</v>
      </c>
      <c r="E168" s="151"/>
      <c r="F168" s="144"/>
      <c r="G168" s="144"/>
      <c r="H168" s="144">
        <f>CPR!AG19</f>
        <v>110</v>
      </c>
      <c r="I168" s="144" t="str">
        <f>CPR!AH19</f>
        <v/>
      </c>
      <c r="J168" s="152">
        <f>CPR!AI19</f>
        <v>0</v>
      </c>
      <c r="K168" s="152">
        <f>CPR!AJ19</f>
        <v>0</v>
      </c>
      <c r="L168" s="152">
        <f>CPR!AK19</f>
        <v>0</v>
      </c>
      <c r="M168" s="152">
        <f>CPR!AL19</f>
        <v>0</v>
      </c>
      <c r="N168" s="152">
        <f>CPR!AM19</f>
        <v>0</v>
      </c>
      <c r="O168" s="152">
        <f>CPR!AN19</f>
        <v>0</v>
      </c>
      <c r="P168" s="152">
        <f>CPR!AO19</f>
        <v>0</v>
      </c>
      <c r="Q168" s="152">
        <f>CPR!AP19</f>
        <v>0</v>
      </c>
      <c r="R168" s="152">
        <f>CPR!AQ19</f>
        <v>0</v>
      </c>
      <c r="S168" s="152">
        <f>CPR!AR19</f>
        <v>0</v>
      </c>
      <c r="T168" s="152">
        <f>CPR!AS19</f>
        <v>0</v>
      </c>
      <c r="U168" s="152">
        <f>CPR!AT19</f>
        <v>0</v>
      </c>
      <c r="V168" s="152">
        <f t="shared" si="1"/>
        <v>0</v>
      </c>
    </row>
    <row r="169" ht="12.75" customHeight="1">
      <c r="A169" s="144" t="str">
        <f>CPR!AA20</f>
        <v>Budget</v>
      </c>
      <c r="B169" s="144" t="str">
        <f>CPR!AB20</f>
        <v/>
      </c>
      <c r="C169" s="144">
        <f>CPR!AC20</f>
        <v>600</v>
      </c>
      <c r="D169" s="151" t="str">
        <f>CPR!AD20</f>
        <v>083</v>
      </c>
      <c r="E169" s="151"/>
      <c r="F169" s="144"/>
      <c r="G169" s="144"/>
      <c r="H169" s="144">
        <f>CPR!AG20</f>
        <v>110</v>
      </c>
      <c r="I169" s="144" t="str">
        <f>CPR!AH20</f>
        <v/>
      </c>
      <c r="J169" s="152">
        <f>CPR!AI20</f>
        <v>0</v>
      </c>
      <c r="K169" s="152">
        <f>CPR!AJ20</f>
        <v>0</v>
      </c>
      <c r="L169" s="152">
        <f>CPR!AK20</f>
        <v>0</v>
      </c>
      <c r="M169" s="152">
        <f>CPR!AL20</f>
        <v>0</v>
      </c>
      <c r="N169" s="152">
        <f>CPR!AM20</f>
        <v>0</v>
      </c>
      <c r="O169" s="152">
        <f>CPR!AN20</f>
        <v>0</v>
      </c>
      <c r="P169" s="152">
        <f>CPR!AO20</f>
        <v>0</v>
      </c>
      <c r="Q169" s="152">
        <f>CPR!AP20</f>
        <v>0</v>
      </c>
      <c r="R169" s="152">
        <f>CPR!AQ20</f>
        <v>0</v>
      </c>
      <c r="S169" s="152">
        <f>CPR!AR20</f>
        <v>0</v>
      </c>
      <c r="T169" s="152">
        <f>CPR!AS20</f>
        <v>0</v>
      </c>
      <c r="U169" s="152">
        <f>CPR!AT20</f>
        <v>0</v>
      </c>
      <c r="V169" s="152">
        <f t="shared" si="1"/>
        <v>0</v>
      </c>
    </row>
    <row r="170" ht="12.75" customHeight="1">
      <c r="A170" s="144" t="str">
        <f>CPR!AA21</f>
        <v>Budget</v>
      </c>
      <c r="B170" s="144" t="str">
        <f>CPR!AB21</f>
        <v/>
      </c>
      <c r="C170" s="144">
        <f>CPR!AC21</f>
        <v>600</v>
      </c>
      <c r="D170" s="151" t="str">
        <f>CPR!AD21</f>
        <v>083</v>
      </c>
      <c r="E170" s="151"/>
      <c r="F170" s="144"/>
      <c r="G170" s="144"/>
      <c r="H170" s="144">
        <f>CPR!AG21</f>
        <v>110</v>
      </c>
      <c r="I170" s="144" t="str">
        <f>CPR!AH21</f>
        <v/>
      </c>
      <c r="J170" s="152">
        <f>CPR!AI21</f>
        <v>0</v>
      </c>
      <c r="K170" s="152">
        <f>CPR!AJ21</f>
        <v>0</v>
      </c>
      <c r="L170" s="152">
        <f>CPR!AK21</f>
        <v>0</v>
      </c>
      <c r="M170" s="152">
        <f>CPR!AL21</f>
        <v>0</v>
      </c>
      <c r="N170" s="152">
        <f>CPR!AM21</f>
        <v>0</v>
      </c>
      <c r="O170" s="152">
        <f>CPR!AN21</f>
        <v>0</v>
      </c>
      <c r="P170" s="152">
        <f>CPR!AO21</f>
        <v>0</v>
      </c>
      <c r="Q170" s="152">
        <f>CPR!AP21</f>
        <v>0</v>
      </c>
      <c r="R170" s="152">
        <f>CPR!AQ21</f>
        <v>0</v>
      </c>
      <c r="S170" s="152">
        <f>CPR!AR21</f>
        <v>0</v>
      </c>
      <c r="T170" s="152">
        <f>CPR!AS21</f>
        <v>0</v>
      </c>
      <c r="U170" s="152">
        <f>CPR!AT21</f>
        <v>0</v>
      </c>
      <c r="V170" s="152">
        <f t="shared" si="1"/>
        <v>0</v>
      </c>
    </row>
    <row r="171" ht="12.75" customHeight="1">
      <c r="A171" s="144" t="str">
        <f>CPR!AA22</f>
        <v>Budget</v>
      </c>
      <c r="B171" s="144" t="str">
        <f>CPR!AB22</f>
        <v/>
      </c>
      <c r="C171" s="144">
        <f>CPR!AC22</f>
        <v>600</v>
      </c>
      <c r="D171" s="151" t="str">
        <f>CPR!AD22</f>
        <v>083</v>
      </c>
      <c r="E171" s="151"/>
      <c r="F171" s="144"/>
      <c r="G171" s="144"/>
      <c r="H171" s="144">
        <f>CPR!AG22</f>
        <v>110</v>
      </c>
      <c r="I171" s="144" t="str">
        <f>CPR!AH22</f>
        <v/>
      </c>
      <c r="J171" s="152">
        <f>CPR!AI22</f>
        <v>0</v>
      </c>
      <c r="K171" s="152">
        <f>CPR!AJ22</f>
        <v>0</v>
      </c>
      <c r="L171" s="152">
        <f>CPR!AK22</f>
        <v>0</v>
      </c>
      <c r="M171" s="152">
        <f>CPR!AL22</f>
        <v>0</v>
      </c>
      <c r="N171" s="152">
        <f>CPR!AM22</f>
        <v>0</v>
      </c>
      <c r="O171" s="152">
        <f>CPR!AN22</f>
        <v>0</v>
      </c>
      <c r="P171" s="152">
        <f>CPR!AO22</f>
        <v>0</v>
      </c>
      <c r="Q171" s="152">
        <f>CPR!AP22</f>
        <v>0</v>
      </c>
      <c r="R171" s="152">
        <f>CPR!AQ22</f>
        <v>0</v>
      </c>
      <c r="S171" s="152">
        <f>CPR!AR22</f>
        <v>0</v>
      </c>
      <c r="T171" s="152">
        <f>CPR!AS22</f>
        <v>0</v>
      </c>
      <c r="U171" s="152">
        <f>CPR!AT22</f>
        <v>0</v>
      </c>
      <c r="V171" s="152">
        <f t="shared" si="1"/>
        <v>0</v>
      </c>
    </row>
    <row r="172" ht="12.75" customHeight="1">
      <c r="A172" s="144" t="str">
        <f>CPR!AA23</f>
        <v>Budget</v>
      </c>
      <c r="B172" s="144" t="str">
        <f>CPR!AB23</f>
        <v/>
      </c>
      <c r="C172" s="144">
        <f>CPR!AC23</f>
        <v>600</v>
      </c>
      <c r="D172" s="151" t="str">
        <f>CPR!AD23</f>
        <v>083</v>
      </c>
      <c r="E172" s="151"/>
      <c r="F172" s="144"/>
      <c r="G172" s="144"/>
      <c r="H172" s="144">
        <f>CPR!AG23</f>
        <v>110</v>
      </c>
      <c r="I172" s="144" t="str">
        <f>CPR!AH23</f>
        <v/>
      </c>
      <c r="J172" s="152">
        <f>CPR!AI23</f>
        <v>0</v>
      </c>
      <c r="K172" s="152">
        <f>CPR!AJ23</f>
        <v>0</v>
      </c>
      <c r="L172" s="152">
        <f>CPR!AK23</f>
        <v>0</v>
      </c>
      <c r="M172" s="152">
        <f>CPR!AL23</f>
        <v>0</v>
      </c>
      <c r="N172" s="152">
        <f>CPR!AM23</f>
        <v>0</v>
      </c>
      <c r="O172" s="152">
        <f>CPR!AN23</f>
        <v>0</v>
      </c>
      <c r="P172" s="152">
        <f>CPR!AO23</f>
        <v>0</v>
      </c>
      <c r="Q172" s="152">
        <f>CPR!AP23</f>
        <v>0</v>
      </c>
      <c r="R172" s="152">
        <f>CPR!AQ23</f>
        <v>0</v>
      </c>
      <c r="S172" s="152">
        <f>CPR!AR23</f>
        <v>0</v>
      </c>
      <c r="T172" s="152">
        <f>CPR!AS23</f>
        <v>0</v>
      </c>
      <c r="U172" s="152">
        <f>CPR!AT23</f>
        <v>0</v>
      </c>
      <c r="V172" s="152">
        <f t="shared" si="1"/>
        <v>0</v>
      </c>
    </row>
    <row r="173" ht="12.75" customHeight="1">
      <c r="A173" s="144" t="str">
        <f>CPR!AA24</f>
        <v>Budget</v>
      </c>
      <c r="B173" s="144" t="str">
        <f>CPR!AB24</f>
        <v/>
      </c>
      <c r="C173" s="144">
        <f>CPR!AC24</f>
        <v>600</v>
      </c>
      <c r="D173" s="151" t="str">
        <f>CPR!AD24</f>
        <v>083</v>
      </c>
      <c r="E173" s="151"/>
      <c r="F173" s="144"/>
      <c r="G173" s="144"/>
      <c r="H173" s="144">
        <f>CPR!AG24</f>
        <v>110</v>
      </c>
      <c r="I173" s="144" t="str">
        <f>CPR!AH24</f>
        <v/>
      </c>
      <c r="J173" s="152">
        <f>CPR!AI24</f>
        <v>0</v>
      </c>
      <c r="K173" s="152">
        <f>CPR!AJ24</f>
        <v>0</v>
      </c>
      <c r="L173" s="152">
        <f>CPR!AK24</f>
        <v>0</v>
      </c>
      <c r="M173" s="152">
        <f>CPR!AL24</f>
        <v>0</v>
      </c>
      <c r="N173" s="152">
        <f>CPR!AM24</f>
        <v>0</v>
      </c>
      <c r="O173" s="152">
        <f>CPR!AN24</f>
        <v>0</v>
      </c>
      <c r="P173" s="152">
        <f>CPR!AO24</f>
        <v>0</v>
      </c>
      <c r="Q173" s="152">
        <f>CPR!AP24</f>
        <v>0</v>
      </c>
      <c r="R173" s="152">
        <f>CPR!AQ24</f>
        <v>0</v>
      </c>
      <c r="S173" s="152">
        <f>CPR!AR24</f>
        <v>0</v>
      </c>
      <c r="T173" s="152">
        <f>CPR!AS24</f>
        <v>0</v>
      </c>
      <c r="U173" s="152">
        <f>CPR!AT24</f>
        <v>0</v>
      </c>
      <c r="V173" s="152">
        <f t="shared" si="1"/>
        <v>0</v>
      </c>
    </row>
    <row r="174" ht="12.75" customHeight="1">
      <c r="A174" s="144" t="str">
        <f>CPR!AA25</f>
        <v>Budget</v>
      </c>
      <c r="B174" s="144" t="str">
        <f>CPR!AB25</f>
        <v/>
      </c>
      <c r="C174" s="144">
        <f>CPR!AC25</f>
        <v>600</v>
      </c>
      <c r="D174" s="151" t="str">
        <f>CPR!AD25</f>
        <v>083</v>
      </c>
      <c r="E174" s="151"/>
      <c r="F174" s="144"/>
      <c r="G174" s="144"/>
      <c r="H174" s="144">
        <f>CPR!AG25</f>
        <v>110</v>
      </c>
      <c r="I174" s="144" t="str">
        <f>CPR!AH25</f>
        <v/>
      </c>
      <c r="J174" s="152">
        <f>CPR!AI25</f>
        <v>0</v>
      </c>
      <c r="K174" s="152">
        <f>CPR!AJ25</f>
        <v>0</v>
      </c>
      <c r="L174" s="152">
        <f>CPR!AK25</f>
        <v>0</v>
      </c>
      <c r="M174" s="152">
        <f>CPR!AL25</f>
        <v>0</v>
      </c>
      <c r="N174" s="152">
        <f>CPR!AM25</f>
        <v>0</v>
      </c>
      <c r="O174" s="152">
        <f>CPR!AN25</f>
        <v>0</v>
      </c>
      <c r="P174" s="152">
        <f>CPR!AO25</f>
        <v>0</v>
      </c>
      <c r="Q174" s="152">
        <f>CPR!AP25</f>
        <v>0</v>
      </c>
      <c r="R174" s="152">
        <f>CPR!AQ25</f>
        <v>0</v>
      </c>
      <c r="S174" s="152">
        <f>CPR!AR25</f>
        <v>0</v>
      </c>
      <c r="T174" s="152">
        <f>CPR!AS25</f>
        <v>0</v>
      </c>
      <c r="U174" s="152">
        <f>CPR!AT25</f>
        <v>0</v>
      </c>
      <c r="V174" s="152">
        <f t="shared" si="1"/>
        <v>0</v>
      </c>
    </row>
    <row r="175" ht="12.75" customHeight="1">
      <c r="A175" s="144" t="str">
        <f>CPR!AA26</f>
        <v>Budget</v>
      </c>
      <c r="B175" s="144" t="str">
        <f>CPR!AB26</f>
        <v/>
      </c>
      <c r="C175" s="144">
        <f>CPR!AC26</f>
        <v>600</v>
      </c>
      <c r="D175" s="151" t="str">
        <f>CPR!AD26</f>
        <v>083</v>
      </c>
      <c r="E175" s="151"/>
      <c r="F175" s="144"/>
      <c r="G175" s="144"/>
      <c r="H175" s="144">
        <f>CPR!AG26</f>
        <v>110</v>
      </c>
      <c r="I175" s="144" t="str">
        <f>CPR!AH26</f>
        <v/>
      </c>
      <c r="J175" s="152">
        <f>CPR!AI26</f>
        <v>0</v>
      </c>
      <c r="K175" s="152">
        <f>CPR!AJ26</f>
        <v>0</v>
      </c>
      <c r="L175" s="152">
        <f>CPR!AK26</f>
        <v>0</v>
      </c>
      <c r="M175" s="152">
        <f>CPR!AL26</f>
        <v>0</v>
      </c>
      <c r="N175" s="152">
        <f>CPR!AM26</f>
        <v>0</v>
      </c>
      <c r="O175" s="152">
        <f>CPR!AN26</f>
        <v>0</v>
      </c>
      <c r="P175" s="152">
        <f>CPR!AO26</f>
        <v>0</v>
      </c>
      <c r="Q175" s="152">
        <f>CPR!AP26</f>
        <v>0</v>
      </c>
      <c r="R175" s="152">
        <f>CPR!AQ26</f>
        <v>0</v>
      </c>
      <c r="S175" s="152">
        <f>CPR!AR26</f>
        <v>0</v>
      </c>
      <c r="T175" s="152">
        <f>CPR!AS26</f>
        <v>0</v>
      </c>
      <c r="U175" s="152">
        <f>CPR!AT26</f>
        <v>0</v>
      </c>
      <c r="V175" s="152">
        <f t="shared" si="1"/>
        <v>0</v>
      </c>
    </row>
    <row r="176" ht="12.75" customHeight="1">
      <c r="A176" s="144" t="str">
        <f>CPR!AA27</f>
        <v>Budget</v>
      </c>
      <c r="B176" s="144" t="str">
        <f>CPR!AB27</f>
        <v/>
      </c>
      <c r="C176" s="144">
        <f>CPR!AC27</f>
        <v>600</v>
      </c>
      <c r="D176" s="151" t="str">
        <f>CPR!AD27</f>
        <v>083</v>
      </c>
      <c r="E176" s="151"/>
      <c r="F176" s="144"/>
      <c r="G176" s="144"/>
      <c r="H176" s="144">
        <f>CPR!AG27</f>
        <v>110</v>
      </c>
      <c r="I176" s="144" t="str">
        <f>CPR!AH27</f>
        <v/>
      </c>
      <c r="J176" s="152">
        <f>CPR!AI27</f>
        <v>0</v>
      </c>
      <c r="K176" s="152">
        <f>CPR!AJ27</f>
        <v>0</v>
      </c>
      <c r="L176" s="152">
        <f>CPR!AK27</f>
        <v>0</v>
      </c>
      <c r="M176" s="152">
        <f>CPR!AL27</f>
        <v>0</v>
      </c>
      <c r="N176" s="152">
        <f>CPR!AM27</f>
        <v>0</v>
      </c>
      <c r="O176" s="152">
        <f>CPR!AN27</f>
        <v>0</v>
      </c>
      <c r="P176" s="152">
        <f>CPR!AO27</f>
        <v>0</v>
      </c>
      <c r="Q176" s="152">
        <f>CPR!AP27</f>
        <v>0</v>
      </c>
      <c r="R176" s="152">
        <f>CPR!AQ27</f>
        <v>0</v>
      </c>
      <c r="S176" s="152">
        <f>CPR!AR27</f>
        <v>0</v>
      </c>
      <c r="T176" s="152">
        <f>CPR!AS27</f>
        <v>0</v>
      </c>
      <c r="U176" s="152">
        <f>CPR!AT27</f>
        <v>0</v>
      </c>
      <c r="V176" s="152">
        <f t="shared" si="1"/>
        <v>0</v>
      </c>
    </row>
    <row r="177" ht="12.75" customHeight="1">
      <c r="A177" s="144" t="str">
        <f>CPR!AA28</f>
        <v>Budget</v>
      </c>
      <c r="B177" s="144" t="str">
        <f>CPR!AB28</f>
        <v/>
      </c>
      <c r="C177" s="144">
        <f>CPR!AC28</f>
        <v>600</v>
      </c>
      <c r="D177" s="151" t="str">
        <f>CPR!AD28</f>
        <v>083</v>
      </c>
      <c r="E177" s="151"/>
      <c r="F177" s="144"/>
      <c r="G177" s="144"/>
      <c r="H177" s="144">
        <f>CPR!AG28</f>
        <v>111</v>
      </c>
      <c r="I177" s="144" t="str">
        <f>CPR!AH28</f>
        <v/>
      </c>
      <c r="J177" s="152">
        <f>CPR!AI28</f>
        <v>0</v>
      </c>
      <c r="K177" s="152">
        <f>CPR!AJ28</f>
        <v>0</v>
      </c>
      <c r="L177" s="152">
        <f>CPR!AK28</f>
        <v>0</v>
      </c>
      <c r="M177" s="152">
        <f>CPR!AL28</f>
        <v>0</v>
      </c>
      <c r="N177" s="152">
        <f>CPR!AM28</f>
        <v>0</v>
      </c>
      <c r="O177" s="152">
        <f>CPR!AN28</f>
        <v>0</v>
      </c>
      <c r="P177" s="152">
        <f>CPR!AO28</f>
        <v>0</v>
      </c>
      <c r="Q177" s="152">
        <f>CPR!AP28</f>
        <v>0</v>
      </c>
      <c r="R177" s="152">
        <f>CPR!AQ28</f>
        <v>0</v>
      </c>
      <c r="S177" s="152">
        <f>CPR!AR28</f>
        <v>0</v>
      </c>
      <c r="T177" s="152">
        <f>CPR!AS28</f>
        <v>0</v>
      </c>
      <c r="U177" s="152">
        <f>CPR!AT28</f>
        <v>0</v>
      </c>
      <c r="V177" s="152">
        <f t="shared" si="1"/>
        <v>0</v>
      </c>
    </row>
    <row r="178" ht="12.75" customHeight="1">
      <c r="A178" s="144" t="str">
        <f>ET!AA10</f>
        <v>Budget</v>
      </c>
      <c r="B178" s="144" t="str">
        <f>ET!AB10</f>
        <v>7006-000000</v>
      </c>
      <c r="C178" s="144">
        <f>ET!AC10</f>
        <v>701</v>
      </c>
      <c r="D178" s="151" t="str">
        <f>ET!AD10</f>
        <v>083</v>
      </c>
      <c r="E178" s="151"/>
      <c r="F178" s="144"/>
      <c r="G178" s="144"/>
      <c r="H178" s="144">
        <f>ET!AG10</f>
        <v>110</v>
      </c>
      <c r="I178" s="144" t="str">
        <f>ET!AH10</f>
        <v/>
      </c>
      <c r="J178" s="152">
        <f>ET!AI10</f>
        <v>0</v>
      </c>
      <c r="K178" s="152">
        <f>ET!AJ10</f>
        <v>0</v>
      </c>
      <c r="L178" s="152">
        <f>ET!AK10</f>
        <v>0</v>
      </c>
      <c r="M178" s="152">
        <f>ET!AL10</f>
        <v>0</v>
      </c>
      <c r="N178" s="152">
        <f>ET!AM10</f>
        <v>0</v>
      </c>
      <c r="O178" s="152">
        <f>ET!AN10</f>
        <v>0</v>
      </c>
      <c r="P178" s="152">
        <f>ET!AO10</f>
        <v>0</v>
      </c>
      <c r="Q178" s="152">
        <f>ET!AP10</f>
        <v>475</v>
      </c>
      <c r="R178" s="152">
        <f>ET!AQ10</f>
        <v>0</v>
      </c>
      <c r="S178" s="152">
        <f>ET!AR10</f>
        <v>0</v>
      </c>
      <c r="T178" s="152">
        <f>ET!AS10</f>
        <v>0</v>
      </c>
      <c r="U178" s="152">
        <f>ET!AT10</f>
        <v>0</v>
      </c>
      <c r="V178" s="152">
        <f t="shared" si="1"/>
        <v>475</v>
      </c>
    </row>
    <row r="179" ht="12.75" customHeight="1">
      <c r="A179" s="144" t="str">
        <f>ET!AA11</f>
        <v>Budget</v>
      </c>
      <c r="B179" s="144" t="str">
        <f>ET!AB11</f>
        <v>7008-000000</v>
      </c>
      <c r="C179" s="144">
        <f>ET!AC11</f>
        <v>701</v>
      </c>
      <c r="D179" s="151" t="str">
        <f>ET!AD11</f>
        <v>083</v>
      </c>
      <c r="E179" s="151"/>
      <c r="F179" s="144"/>
      <c r="G179" s="144"/>
      <c r="H179" s="144">
        <f>ET!AG11</f>
        <v>110</v>
      </c>
      <c r="I179" s="144" t="str">
        <f>ET!AH11</f>
        <v/>
      </c>
      <c r="J179" s="152">
        <f>ET!AI11</f>
        <v>0</v>
      </c>
      <c r="K179" s="152">
        <f>ET!AJ11</f>
        <v>0</v>
      </c>
      <c r="L179" s="152">
        <f>ET!AK11</f>
        <v>0</v>
      </c>
      <c r="M179" s="152">
        <f>ET!AL11</f>
        <v>0</v>
      </c>
      <c r="N179" s="152">
        <f>ET!AM11</f>
        <v>0</v>
      </c>
      <c r="O179" s="152">
        <f>ET!AN11</f>
        <v>0</v>
      </c>
      <c r="P179" s="152">
        <f>ET!AO11</f>
        <v>0</v>
      </c>
      <c r="Q179" s="152">
        <f>ET!AP11</f>
        <v>0</v>
      </c>
      <c r="R179" s="152">
        <f>ET!AQ11</f>
        <v>0</v>
      </c>
      <c r="S179" s="152">
        <f>ET!AR11</f>
        <v>0</v>
      </c>
      <c r="T179" s="152">
        <f>ET!AS11</f>
        <v>0</v>
      </c>
      <c r="U179" s="152">
        <f>ET!AT11</f>
        <v>0</v>
      </c>
      <c r="V179" s="152">
        <f t="shared" si="1"/>
        <v>0</v>
      </c>
    </row>
    <row r="180" ht="12.75" customHeight="1">
      <c r="A180" s="144" t="str">
        <f>ET!AA12</f>
        <v>Budget</v>
      </c>
      <c r="B180" s="144" t="str">
        <f>ET!AB12</f>
        <v>7010-000000</v>
      </c>
      <c r="C180" s="144">
        <f>ET!AC12</f>
        <v>701</v>
      </c>
      <c r="D180" s="151" t="str">
        <f>ET!AD12</f>
        <v>083</v>
      </c>
      <c r="E180" s="151"/>
      <c r="F180" s="144"/>
      <c r="G180" s="144"/>
      <c r="H180" s="144">
        <f>ET!AG12</f>
        <v>110</v>
      </c>
      <c r="I180" s="144" t="str">
        <f>ET!AH12</f>
        <v/>
      </c>
      <c r="J180" s="152">
        <f>ET!AI12</f>
        <v>0</v>
      </c>
      <c r="K180" s="152">
        <f>ET!AJ12</f>
        <v>0</v>
      </c>
      <c r="L180" s="152">
        <f>ET!AK12</f>
        <v>0</v>
      </c>
      <c r="M180" s="152">
        <f>ET!AL12</f>
        <v>0</v>
      </c>
      <c r="N180" s="152">
        <f>ET!AM12</f>
        <v>0</v>
      </c>
      <c r="O180" s="152">
        <f>ET!AN12</f>
        <v>0</v>
      </c>
      <c r="P180" s="152">
        <f>ET!AO12</f>
        <v>0</v>
      </c>
      <c r="Q180" s="152">
        <f>ET!AP12</f>
        <v>0</v>
      </c>
      <c r="R180" s="152">
        <f>ET!AQ12</f>
        <v>0</v>
      </c>
      <c r="S180" s="152">
        <f>ET!AR12</f>
        <v>0</v>
      </c>
      <c r="T180" s="152">
        <f>ET!AS12</f>
        <v>0</v>
      </c>
      <c r="U180" s="152">
        <f>ET!AT12</f>
        <v>0</v>
      </c>
      <c r="V180" s="152">
        <f t="shared" si="1"/>
        <v>0</v>
      </c>
    </row>
    <row r="181" ht="12.75" customHeight="1">
      <c r="A181" s="144" t="str">
        <f>ET!AA13</f>
        <v>Budget</v>
      </c>
      <c r="B181" s="144" t="str">
        <f>ET!AB13</f>
        <v>7078-000000</v>
      </c>
      <c r="C181" s="144">
        <f>ET!AC13</f>
        <v>701</v>
      </c>
      <c r="D181" s="151" t="str">
        <f>ET!AD13</f>
        <v>083</v>
      </c>
      <c r="E181" s="151"/>
      <c r="F181" s="144"/>
      <c r="G181" s="144"/>
      <c r="H181" s="144">
        <f>ET!AG13</f>
        <v>110</v>
      </c>
      <c r="I181" s="144" t="str">
        <f>ET!AH13</f>
        <v/>
      </c>
      <c r="J181" s="152">
        <f>ET!AI13</f>
        <v>0</v>
      </c>
      <c r="K181" s="152">
        <f>ET!AJ13</f>
        <v>0</v>
      </c>
      <c r="L181" s="152">
        <f>ET!AK13</f>
        <v>0</v>
      </c>
      <c r="M181" s="152">
        <f>ET!AL13</f>
        <v>0</v>
      </c>
      <c r="N181" s="152">
        <f>ET!AM13</f>
        <v>250</v>
      </c>
      <c r="O181" s="152">
        <f>ET!AN13</f>
        <v>0</v>
      </c>
      <c r="P181" s="152">
        <f>ET!AO13</f>
        <v>0</v>
      </c>
      <c r="Q181" s="152">
        <f>ET!AP13</f>
        <v>250</v>
      </c>
      <c r="R181" s="152">
        <f>ET!AQ13</f>
        <v>0</v>
      </c>
      <c r="S181" s="152">
        <f>ET!AR13</f>
        <v>0</v>
      </c>
      <c r="T181" s="152">
        <f>ET!AS13</f>
        <v>0</v>
      </c>
      <c r="U181" s="152">
        <f>ET!AT13</f>
        <v>0</v>
      </c>
      <c r="V181" s="152">
        <f t="shared" si="1"/>
        <v>500</v>
      </c>
    </row>
    <row r="182" ht="12.75" customHeight="1">
      <c r="A182" s="144" t="str">
        <f>ET!AA14</f>
        <v>Budget</v>
      </c>
      <c r="B182" s="144" t="str">
        <f>ET!AB14</f>
        <v>7080-000000</v>
      </c>
      <c r="C182" s="144">
        <f>ET!AC14</f>
        <v>701</v>
      </c>
      <c r="D182" s="151" t="str">
        <f>ET!AD14</f>
        <v>083</v>
      </c>
      <c r="E182" s="151"/>
      <c r="F182" s="144"/>
      <c r="G182" s="144"/>
      <c r="H182" s="144">
        <f>ET!AG14</f>
        <v>110</v>
      </c>
      <c r="I182" s="144" t="str">
        <f>ET!AH14</f>
        <v/>
      </c>
      <c r="J182" s="152">
        <f>ET!AI14</f>
        <v>0</v>
      </c>
      <c r="K182" s="152">
        <f>ET!AJ14</f>
        <v>0</v>
      </c>
      <c r="L182" s="152">
        <f>ET!AK14</f>
        <v>0</v>
      </c>
      <c r="M182" s="152">
        <f>ET!AL14</f>
        <v>0</v>
      </c>
      <c r="N182" s="152">
        <f>ET!AM14</f>
        <v>60</v>
      </c>
      <c r="O182" s="152">
        <f>ET!AN14</f>
        <v>0</v>
      </c>
      <c r="P182" s="152">
        <f>ET!AO14</f>
        <v>0</v>
      </c>
      <c r="Q182" s="152">
        <f>ET!AP14</f>
        <v>60</v>
      </c>
      <c r="R182" s="152">
        <f>ET!AQ14</f>
        <v>0</v>
      </c>
      <c r="S182" s="152">
        <f>ET!AR14</f>
        <v>0</v>
      </c>
      <c r="T182" s="152">
        <f>ET!AS14</f>
        <v>0</v>
      </c>
      <c r="U182" s="152">
        <f>ET!AT14</f>
        <v>0</v>
      </c>
      <c r="V182" s="152">
        <f t="shared" si="1"/>
        <v>120</v>
      </c>
    </row>
    <row r="183" ht="12.75" customHeight="1">
      <c r="A183" s="144" t="str">
        <f>ET!AA15</f>
        <v>Budget</v>
      </c>
      <c r="B183" s="144" t="str">
        <f>ET!AB15</f>
        <v>7082-000000</v>
      </c>
      <c r="C183" s="144">
        <f>ET!AC15</f>
        <v>701</v>
      </c>
      <c r="D183" s="151" t="str">
        <f>ET!AD15</f>
        <v>083</v>
      </c>
      <c r="E183" s="151"/>
      <c r="F183" s="144"/>
      <c r="G183" s="144"/>
      <c r="H183" s="144">
        <f>ET!AG15</f>
        <v>110</v>
      </c>
      <c r="I183" s="144" t="str">
        <f>ET!AH15</f>
        <v/>
      </c>
      <c r="J183" s="152">
        <f>ET!AI15</f>
        <v>0</v>
      </c>
      <c r="K183" s="152">
        <f>ET!AJ15</f>
        <v>0</v>
      </c>
      <c r="L183" s="152">
        <f>ET!AK15</f>
        <v>0</v>
      </c>
      <c r="M183" s="152">
        <f>ET!AL15</f>
        <v>0</v>
      </c>
      <c r="N183" s="152">
        <f>ET!AM15</f>
        <v>0</v>
      </c>
      <c r="O183" s="152">
        <f>ET!AN15</f>
        <v>0</v>
      </c>
      <c r="P183" s="152">
        <f>ET!AO15</f>
        <v>0</v>
      </c>
      <c r="Q183" s="152">
        <f>ET!AP15</f>
        <v>150</v>
      </c>
      <c r="R183" s="152">
        <f>ET!AQ15</f>
        <v>0</v>
      </c>
      <c r="S183" s="152">
        <f>ET!AR15</f>
        <v>0</v>
      </c>
      <c r="T183" s="152">
        <f>ET!AS15</f>
        <v>0</v>
      </c>
      <c r="U183" s="152">
        <f>ET!AT15</f>
        <v>1400</v>
      </c>
      <c r="V183" s="152">
        <f t="shared" si="1"/>
        <v>1550</v>
      </c>
    </row>
    <row r="184" ht="12.75" customHeight="1">
      <c r="A184" s="144" t="str">
        <f>ET!AA16</f>
        <v>Budget</v>
      </c>
      <c r="B184" s="144" t="str">
        <f>ET!AB16</f>
        <v/>
      </c>
      <c r="C184" s="144">
        <f>ET!AC16</f>
        <v>701</v>
      </c>
      <c r="D184" s="151" t="str">
        <f>ET!AD16</f>
        <v>083</v>
      </c>
      <c r="E184" s="151"/>
      <c r="F184" s="144"/>
      <c r="G184" s="144"/>
      <c r="H184" s="144">
        <f>ET!AG16</f>
        <v>110</v>
      </c>
      <c r="I184" s="144" t="str">
        <f>ET!AH16</f>
        <v/>
      </c>
      <c r="J184" s="152">
        <f>ET!AI16</f>
        <v>0</v>
      </c>
      <c r="K184" s="152">
        <f>ET!AJ16</f>
        <v>0</v>
      </c>
      <c r="L184" s="152">
        <f>ET!AK16</f>
        <v>0</v>
      </c>
      <c r="M184" s="152">
        <f>ET!AL16</f>
        <v>0</v>
      </c>
      <c r="N184" s="152">
        <f>ET!AM16</f>
        <v>0</v>
      </c>
      <c r="O184" s="152">
        <f>ET!AN16</f>
        <v>0</v>
      </c>
      <c r="P184" s="152">
        <f>ET!AO16</f>
        <v>0</v>
      </c>
      <c r="Q184" s="152">
        <f>ET!AP16</f>
        <v>0</v>
      </c>
      <c r="R184" s="152">
        <f>ET!AQ16</f>
        <v>0</v>
      </c>
      <c r="S184" s="152">
        <f>ET!AR16</f>
        <v>0</v>
      </c>
      <c r="T184" s="152">
        <f>ET!AS16</f>
        <v>0</v>
      </c>
      <c r="U184" s="152">
        <f>ET!AT16</f>
        <v>0</v>
      </c>
      <c r="V184" s="152">
        <f t="shared" si="1"/>
        <v>0</v>
      </c>
    </row>
    <row r="185" ht="12.75" customHeight="1">
      <c r="A185" s="144" t="str">
        <f>ET!AA17</f>
        <v>Budget</v>
      </c>
      <c r="B185" s="144" t="str">
        <f>ET!AB17</f>
        <v/>
      </c>
      <c r="C185" s="144">
        <f>ET!AC17</f>
        <v>701</v>
      </c>
      <c r="D185" s="151" t="str">
        <f>ET!AD17</f>
        <v>083</v>
      </c>
      <c r="E185" s="151"/>
      <c r="F185" s="144"/>
      <c r="G185" s="144"/>
      <c r="H185" s="144">
        <f>ET!AG17</f>
        <v>110</v>
      </c>
      <c r="I185" s="144" t="str">
        <f>ET!AH17</f>
        <v/>
      </c>
      <c r="J185" s="152">
        <f>ET!AI17</f>
        <v>0</v>
      </c>
      <c r="K185" s="152">
        <f>ET!AJ17</f>
        <v>0</v>
      </c>
      <c r="L185" s="152">
        <f>ET!AK17</f>
        <v>0</v>
      </c>
      <c r="M185" s="152">
        <f>ET!AL17</f>
        <v>0</v>
      </c>
      <c r="N185" s="152">
        <f>ET!AM17</f>
        <v>0</v>
      </c>
      <c r="O185" s="152">
        <f>ET!AN17</f>
        <v>0</v>
      </c>
      <c r="P185" s="152">
        <f>ET!AO17</f>
        <v>0</v>
      </c>
      <c r="Q185" s="152">
        <f>ET!AP17</f>
        <v>0</v>
      </c>
      <c r="R185" s="152">
        <f>ET!AQ17</f>
        <v>0</v>
      </c>
      <c r="S185" s="152">
        <f>ET!AR17</f>
        <v>0</v>
      </c>
      <c r="T185" s="152">
        <f>ET!AS17</f>
        <v>0</v>
      </c>
      <c r="U185" s="152">
        <f>ET!AT17</f>
        <v>0</v>
      </c>
      <c r="V185" s="152">
        <f t="shared" si="1"/>
        <v>0</v>
      </c>
    </row>
    <row r="186" ht="12.75" customHeight="1">
      <c r="A186" s="144" t="str">
        <f>ET!AA18</f>
        <v>Budget</v>
      </c>
      <c r="B186" s="144" t="str">
        <f>ET!AB18</f>
        <v/>
      </c>
      <c r="C186" s="144">
        <f>ET!AC18</f>
        <v>701</v>
      </c>
      <c r="D186" s="151" t="str">
        <f>ET!AD18</f>
        <v>083</v>
      </c>
      <c r="E186" s="151"/>
      <c r="F186" s="144"/>
      <c r="G186" s="144"/>
      <c r="H186" s="144">
        <f>ET!AG18</f>
        <v>110</v>
      </c>
      <c r="I186" s="144" t="str">
        <f>ET!AH18</f>
        <v/>
      </c>
      <c r="J186" s="152">
        <f>ET!AI18</f>
        <v>0</v>
      </c>
      <c r="K186" s="152">
        <f>ET!AJ18</f>
        <v>0</v>
      </c>
      <c r="L186" s="152">
        <f>ET!AK18</f>
        <v>0</v>
      </c>
      <c r="M186" s="152">
        <f>ET!AL18</f>
        <v>0</v>
      </c>
      <c r="N186" s="152">
        <f>ET!AM18</f>
        <v>0</v>
      </c>
      <c r="O186" s="152">
        <f>ET!AN18</f>
        <v>0</v>
      </c>
      <c r="P186" s="152">
        <f>ET!AO18</f>
        <v>0</v>
      </c>
      <c r="Q186" s="152">
        <f>ET!AP18</f>
        <v>0</v>
      </c>
      <c r="R186" s="152">
        <f>ET!AQ18</f>
        <v>0</v>
      </c>
      <c r="S186" s="152">
        <f>ET!AR18</f>
        <v>0</v>
      </c>
      <c r="T186" s="152">
        <f>ET!AS18</f>
        <v>0</v>
      </c>
      <c r="U186" s="152">
        <f>ET!AT18</f>
        <v>0</v>
      </c>
      <c r="V186" s="152">
        <f t="shared" si="1"/>
        <v>0</v>
      </c>
    </row>
    <row r="187" ht="12.75" customHeight="1">
      <c r="A187" s="144" t="str">
        <f>ET!AA19</f>
        <v>Budget</v>
      </c>
      <c r="B187" s="144" t="str">
        <f>ET!AB19</f>
        <v/>
      </c>
      <c r="C187" s="144">
        <f>ET!AC19</f>
        <v>701</v>
      </c>
      <c r="D187" s="151" t="str">
        <f>ET!AD19</f>
        <v>083</v>
      </c>
      <c r="E187" s="151"/>
      <c r="F187" s="144"/>
      <c r="G187" s="144"/>
      <c r="H187" s="144">
        <f>ET!AG19</f>
        <v>110</v>
      </c>
      <c r="I187" s="144" t="str">
        <f>ET!AH19</f>
        <v/>
      </c>
      <c r="J187" s="152">
        <f>ET!AI19</f>
        <v>0</v>
      </c>
      <c r="K187" s="152">
        <f>ET!AJ19</f>
        <v>0</v>
      </c>
      <c r="L187" s="152">
        <f>ET!AK19</f>
        <v>0</v>
      </c>
      <c r="M187" s="152">
        <f>ET!AL19</f>
        <v>0</v>
      </c>
      <c r="N187" s="152">
        <f>ET!AM19</f>
        <v>0</v>
      </c>
      <c r="O187" s="152">
        <f>ET!AN19</f>
        <v>0</v>
      </c>
      <c r="P187" s="152">
        <f>ET!AO19</f>
        <v>0</v>
      </c>
      <c r="Q187" s="152">
        <f>ET!AP19</f>
        <v>0</v>
      </c>
      <c r="R187" s="152">
        <f>ET!AQ19</f>
        <v>0</v>
      </c>
      <c r="S187" s="152">
        <f>ET!AR19</f>
        <v>0</v>
      </c>
      <c r="T187" s="152">
        <f>ET!AS19</f>
        <v>0</v>
      </c>
      <c r="U187" s="152">
        <f>ET!AT19</f>
        <v>0</v>
      </c>
      <c r="V187" s="152">
        <f t="shared" si="1"/>
        <v>0</v>
      </c>
    </row>
    <row r="188" ht="12.75" customHeight="1">
      <c r="A188" s="144" t="str">
        <f>ET!AA23</f>
        <v>Budget</v>
      </c>
      <c r="B188" s="144" t="str">
        <f>ET!AB23</f>
        <v>7006-000000</v>
      </c>
      <c r="C188" s="144">
        <f>ET!AC23</f>
        <v>702</v>
      </c>
      <c r="D188" s="151" t="str">
        <f>ET!AD23</f>
        <v>083</v>
      </c>
      <c r="E188" s="151"/>
      <c r="F188" s="144"/>
      <c r="G188" s="144"/>
      <c r="H188" s="144">
        <f>ET!AG23</f>
        <v>110</v>
      </c>
      <c r="I188" s="144" t="str">
        <f>ET!AH23</f>
        <v/>
      </c>
      <c r="J188" s="152">
        <f>ET!AI23</f>
        <v>0</v>
      </c>
      <c r="K188" s="152">
        <f>ET!AJ23</f>
        <v>0</v>
      </c>
      <c r="L188" s="152">
        <f>ET!AK23</f>
        <v>0</v>
      </c>
      <c r="M188" s="152">
        <f>ET!AL23</f>
        <v>0</v>
      </c>
      <c r="N188" s="152">
        <f>ET!AM23</f>
        <v>0</v>
      </c>
      <c r="O188" s="152">
        <f>ET!AN23</f>
        <v>0</v>
      </c>
      <c r="P188" s="152">
        <f>ET!AO23</f>
        <v>0</v>
      </c>
      <c r="Q188" s="152">
        <f>ET!AP23</f>
        <v>1000</v>
      </c>
      <c r="R188" s="152">
        <f>ET!AQ23</f>
        <v>0</v>
      </c>
      <c r="S188" s="152">
        <f>ET!AR23</f>
        <v>0</v>
      </c>
      <c r="T188" s="152">
        <f>ET!AS23</f>
        <v>0</v>
      </c>
      <c r="U188" s="152">
        <f>ET!AT23</f>
        <v>0</v>
      </c>
      <c r="V188" s="152">
        <f t="shared" si="1"/>
        <v>1000</v>
      </c>
    </row>
    <row r="189" ht="12.75" customHeight="1">
      <c r="A189" s="144" t="str">
        <f>ET!AA24</f>
        <v>Budget</v>
      </c>
      <c r="B189" s="144" t="str">
        <f>ET!AB24</f>
        <v>7010-000000</v>
      </c>
      <c r="C189" s="144">
        <f>ET!AC24</f>
        <v>702</v>
      </c>
      <c r="D189" s="151" t="str">
        <f>ET!AD24</f>
        <v>083</v>
      </c>
      <c r="E189" s="151"/>
      <c r="F189" s="144"/>
      <c r="G189" s="144"/>
      <c r="H189" s="144">
        <f>ET!AG24</f>
        <v>110</v>
      </c>
      <c r="I189" s="144" t="str">
        <f>ET!AH24</f>
        <v/>
      </c>
      <c r="J189" s="152">
        <f>ET!AI24</f>
        <v>0</v>
      </c>
      <c r="K189" s="152">
        <f>ET!AJ24</f>
        <v>0</v>
      </c>
      <c r="L189" s="152">
        <f>ET!AK24</f>
        <v>0</v>
      </c>
      <c r="M189" s="152">
        <f>ET!AL24</f>
        <v>0</v>
      </c>
      <c r="N189" s="152">
        <f>ET!AM24</f>
        <v>0</v>
      </c>
      <c r="O189" s="152">
        <f>ET!AN24</f>
        <v>0</v>
      </c>
      <c r="P189" s="152">
        <f>ET!AO24</f>
        <v>0</v>
      </c>
      <c r="Q189" s="152">
        <f>ET!AP24</f>
        <v>0</v>
      </c>
      <c r="R189" s="152">
        <f>ET!AQ24</f>
        <v>0</v>
      </c>
      <c r="S189" s="152">
        <f>ET!AR24</f>
        <v>0</v>
      </c>
      <c r="T189" s="152">
        <f>ET!AS24</f>
        <v>0</v>
      </c>
      <c r="U189" s="152">
        <f>ET!AT24</f>
        <v>0</v>
      </c>
      <c r="V189" s="152">
        <f t="shared" si="1"/>
        <v>0</v>
      </c>
    </row>
    <row r="190" ht="12.75" customHeight="1">
      <c r="A190" s="144" t="str">
        <f>ET!AA25</f>
        <v>Budget</v>
      </c>
      <c r="B190" s="144" t="str">
        <f>ET!AB25</f>
        <v>7014-000000</v>
      </c>
      <c r="C190" s="144">
        <f>ET!AC25</f>
        <v>702</v>
      </c>
      <c r="D190" s="151" t="str">
        <f>ET!AD25</f>
        <v>083</v>
      </c>
      <c r="E190" s="151"/>
      <c r="F190" s="144"/>
      <c r="G190" s="144"/>
      <c r="H190" s="144">
        <f>ET!AG25</f>
        <v>110</v>
      </c>
      <c r="I190" s="144" t="str">
        <f>ET!AH25</f>
        <v/>
      </c>
      <c r="J190" s="152">
        <f>ET!AI25</f>
        <v>0</v>
      </c>
      <c r="K190" s="152">
        <f>ET!AJ25</f>
        <v>0</v>
      </c>
      <c r="L190" s="152">
        <f>ET!AK25</f>
        <v>0</v>
      </c>
      <c r="M190" s="152">
        <f>ET!AL25</f>
        <v>0</v>
      </c>
      <c r="N190" s="152">
        <f>ET!AM25</f>
        <v>0</v>
      </c>
      <c r="O190" s="152">
        <f>ET!AN25</f>
        <v>0</v>
      </c>
      <c r="P190" s="152">
        <f>ET!AO25</f>
        <v>0</v>
      </c>
      <c r="Q190" s="152">
        <f>ET!AP25</f>
        <v>0</v>
      </c>
      <c r="R190" s="152">
        <f>ET!AQ25</f>
        <v>0</v>
      </c>
      <c r="S190" s="152">
        <f>ET!AR25</f>
        <v>0</v>
      </c>
      <c r="T190" s="152">
        <f>ET!AS25</f>
        <v>0</v>
      </c>
      <c r="U190" s="152">
        <f>ET!AT25</f>
        <v>0</v>
      </c>
      <c r="V190" s="152">
        <f t="shared" si="1"/>
        <v>0</v>
      </c>
    </row>
    <row r="191" ht="12.75" customHeight="1">
      <c r="A191" s="144" t="str">
        <f>ET!AA26</f>
        <v>Budget</v>
      </c>
      <c r="B191" s="144" t="str">
        <f>ET!AB26</f>
        <v>7016-000000</v>
      </c>
      <c r="C191" s="144">
        <f>ET!AC26</f>
        <v>702</v>
      </c>
      <c r="D191" s="151" t="str">
        <f>ET!AD26</f>
        <v>083</v>
      </c>
      <c r="E191" s="151"/>
      <c r="F191" s="144"/>
      <c r="G191" s="144"/>
      <c r="H191" s="144">
        <f>ET!AG26</f>
        <v>110</v>
      </c>
      <c r="I191" s="144" t="str">
        <f>ET!AH26</f>
        <v/>
      </c>
      <c r="J191" s="152">
        <f>ET!AI26</f>
        <v>0</v>
      </c>
      <c r="K191" s="152">
        <f>ET!AJ26</f>
        <v>0</v>
      </c>
      <c r="L191" s="152">
        <f>ET!AK26</f>
        <v>0</v>
      </c>
      <c r="M191" s="152">
        <f>ET!AL26</f>
        <v>0</v>
      </c>
      <c r="N191" s="152">
        <f>ET!AM26</f>
        <v>0</v>
      </c>
      <c r="O191" s="152">
        <f>ET!AN26</f>
        <v>0</v>
      </c>
      <c r="P191" s="152">
        <f>ET!AO26</f>
        <v>0</v>
      </c>
      <c r="Q191" s="152">
        <f>ET!AP26</f>
        <v>0</v>
      </c>
      <c r="R191" s="152">
        <f>ET!AQ26</f>
        <v>0</v>
      </c>
      <c r="S191" s="152">
        <f>ET!AR26</f>
        <v>0</v>
      </c>
      <c r="T191" s="152">
        <f>ET!AS26</f>
        <v>0</v>
      </c>
      <c r="U191" s="152">
        <f>ET!AT26</f>
        <v>0</v>
      </c>
      <c r="V191" s="152">
        <f t="shared" si="1"/>
        <v>0</v>
      </c>
    </row>
    <row r="192" ht="12.75" customHeight="1">
      <c r="A192" s="144" t="str">
        <f>ET!AA27</f>
        <v>Budget</v>
      </c>
      <c r="B192" s="144" t="str">
        <f>ET!AB27</f>
        <v>7042-000000</v>
      </c>
      <c r="C192" s="144">
        <f>ET!AC27</f>
        <v>702</v>
      </c>
      <c r="D192" s="151" t="str">
        <f>ET!AD27</f>
        <v>083</v>
      </c>
      <c r="E192" s="151"/>
      <c r="F192" s="144"/>
      <c r="G192" s="144"/>
      <c r="H192" s="144">
        <f>ET!AG27</f>
        <v>110</v>
      </c>
      <c r="I192" s="144" t="str">
        <f>ET!AH27</f>
        <v/>
      </c>
      <c r="J192" s="152">
        <f>ET!AI27</f>
        <v>0</v>
      </c>
      <c r="K192" s="152">
        <f>ET!AJ27</f>
        <v>0</v>
      </c>
      <c r="L192" s="152">
        <f>ET!AK27</f>
        <v>0</v>
      </c>
      <c r="M192" s="152">
        <f>ET!AL27</f>
        <v>0</v>
      </c>
      <c r="N192" s="152">
        <f>ET!AM27</f>
        <v>0</v>
      </c>
      <c r="O192" s="152">
        <f>ET!AN27</f>
        <v>0</v>
      </c>
      <c r="P192" s="152">
        <f>ET!AO27</f>
        <v>0</v>
      </c>
      <c r="Q192" s="152">
        <f>ET!AP27</f>
        <v>0</v>
      </c>
      <c r="R192" s="152">
        <f>ET!AQ27</f>
        <v>0</v>
      </c>
      <c r="S192" s="152">
        <f>ET!AR27</f>
        <v>0</v>
      </c>
      <c r="T192" s="152">
        <f>ET!AS27</f>
        <v>0</v>
      </c>
      <c r="U192" s="152">
        <f>ET!AT27</f>
        <v>0</v>
      </c>
      <c r="V192" s="152">
        <f t="shared" si="1"/>
        <v>0</v>
      </c>
    </row>
    <row r="193" ht="12.75" customHeight="1">
      <c r="A193" s="144" t="str">
        <f>ET!AA28</f>
        <v>Budget</v>
      </c>
      <c r="B193" s="144" t="str">
        <f>ET!AB28</f>
        <v>7078-000000</v>
      </c>
      <c r="C193" s="144">
        <f>ET!AC28</f>
        <v>702</v>
      </c>
      <c r="D193" s="151" t="str">
        <f>ET!AD28</f>
        <v>083</v>
      </c>
      <c r="E193" s="151"/>
      <c r="F193" s="144"/>
      <c r="G193" s="144"/>
      <c r="H193" s="144">
        <f>ET!AG28</f>
        <v>110</v>
      </c>
      <c r="I193" s="144" t="str">
        <f>ET!AH28</f>
        <v/>
      </c>
      <c r="J193" s="152">
        <f>ET!AI28</f>
        <v>630</v>
      </c>
      <c r="K193" s="152">
        <f>ET!AJ28</f>
        <v>630</v>
      </c>
      <c r="L193" s="152">
        <f>ET!AK28</f>
        <v>0</v>
      </c>
      <c r="M193" s="152">
        <f>ET!AL28</f>
        <v>0</v>
      </c>
      <c r="N193" s="152">
        <f>ET!AM28</f>
        <v>0</v>
      </c>
      <c r="O193" s="152">
        <f>ET!AN28</f>
        <v>0</v>
      </c>
      <c r="P193" s="152">
        <f>ET!AO28</f>
        <v>630</v>
      </c>
      <c r="Q193" s="152">
        <f>ET!AP28</f>
        <v>630</v>
      </c>
      <c r="R193" s="152">
        <f>ET!AQ28</f>
        <v>0</v>
      </c>
      <c r="S193" s="152">
        <f>ET!AR28</f>
        <v>0</v>
      </c>
      <c r="T193" s="152">
        <f>ET!AS28</f>
        <v>0</v>
      </c>
      <c r="U193" s="152">
        <f>ET!AT28</f>
        <v>0</v>
      </c>
      <c r="V193" s="152">
        <f t="shared" si="1"/>
        <v>2520</v>
      </c>
    </row>
    <row r="194" ht="12.75" customHeight="1">
      <c r="A194" s="144" t="str">
        <f>ET!AA29</f>
        <v>Budget</v>
      </c>
      <c r="B194" s="144" t="str">
        <f>ET!AB29</f>
        <v>7082-000000</v>
      </c>
      <c r="C194" s="144">
        <f>ET!AC29</f>
        <v>702</v>
      </c>
      <c r="D194" s="151" t="str">
        <f>ET!AD29</f>
        <v>083</v>
      </c>
      <c r="E194" s="151"/>
      <c r="F194" s="144"/>
      <c r="G194" s="144"/>
      <c r="H194" s="144">
        <f>ET!AG29</f>
        <v>110</v>
      </c>
      <c r="I194" s="144" t="str">
        <f>ET!AH29</f>
        <v/>
      </c>
      <c r="J194" s="152">
        <f>ET!AI29</f>
        <v>0</v>
      </c>
      <c r="K194" s="152">
        <f>ET!AJ29</f>
        <v>0</v>
      </c>
      <c r="L194" s="152">
        <f>ET!AK29</f>
        <v>0</v>
      </c>
      <c r="M194" s="152">
        <f>ET!AL29</f>
        <v>0</v>
      </c>
      <c r="N194" s="152">
        <f>ET!AM29</f>
        <v>0</v>
      </c>
      <c r="O194" s="152">
        <f>ET!AN29</f>
        <v>0</v>
      </c>
      <c r="P194" s="152">
        <f>ET!AO29</f>
        <v>160</v>
      </c>
      <c r="Q194" s="152">
        <f>ET!AP29</f>
        <v>0</v>
      </c>
      <c r="R194" s="152">
        <f>ET!AQ29</f>
        <v>0</v>
      </c>
      <c r="S194" s="152">
        <f>ET!AR29</f>
        <v>0</v>
      </c>
      <c r="T194" s="152">
        <f>ET!AS29</f>
        <v>0</v>
      </c>
      <c r="U194" s="152">
        <f>ET!AT29</f>
        <v>250</v>
      </c>
      <c r="V194" s="152">
        <f t="shared" si="1"/>
        <v>410</v>
      </c>
    </row>
    <row r="195" ht="12.75" customHeight="1">
      <c r="A195" s="144" t="str">
        <f>ET!AA30</f>
        <v>Budget</v>
      </c>
      <c r="B195" s="144" t="str">
        <f>ET!AB30</f>
        <v/>
      </c>
      <c r="C195" s="144">
        <f>ET!AC30</f>
        <v>702</v>
      </c>
      <c r="D195" s="151" t="str">
        <f>ET!AD30</f>
        <v>083</v>
      </c>
      <c r="E195" s="151"/>
      <c r="F195" s="144"/>
      <c r="G195" s="144"/>
      <c r="H195" s="144">
        <f>ET!AG30</f>
        <v>110</v>
      </c>
      <c r="I195" s="144" t="str">
        <f>ET!AH30</f>
        <v/>
      </c>
      <c r="J195" s="152">
        <f>ET!AI30</f>
        <v>0</v>
      </c>
      <c r="K195" s="152">
        <f>ET!AJ30</f>
        <v>0</v>
      </c>
      <c r="L195" s="152">
        <f>ET!AK30</f>
        <v>0</v>
      </c>
      <c r="M195" s="152">
        <f>ET!AL30</f>
        <v>0</v>
      </c>
      <c r="N195" s="152">
        <f>ET!AM30</f>
        <v>0</v>
      </c>
      <c r="O195" s="152">
        <f>ET!AN30</f>
        <v>0</v>
      </c>
      <c r="P195" s="152">
        <f>ET!AO30</f>
        <v>0</v>
      </c>
      <c r="Q195" s="152">
        <f>ET!AP30</f>
        <v>0</v>
      </c>
      <c r="R195" s="152">
        <f>ET!AQ30</f>
        <v>0</v>
      </c>
      <c r="S195" s="152">
        <f>ET!AR30</f>
        <v>0</v>
      </c>
      <c r="T195" s="152">
        <f>ET!AS30</f>
        <v>0</v>
      </c>
      <c r="U195" s="152">
        <f>ET!AT30</f>
        <v>0</v>
      </c>
      <c r="V195" s="152">
        <f t="shared" si="1"/>
        <v>0</v>
      </c>
    </row>
    <row r="196" ht="12.75" customHeight="1">
      <c r="A196" s="144" t="str">
        <f>ET!AA31</f>
        <v>Budget</v>
      </c>
      <c r="B196" s="144" t="str">
        <f>ET!AB31</f>
        <v/>
      </c>
      <c r="C196" s="144">
        <f>ET!AC31</f>
        <v>702</v>
      </c>
      <c r="D196" s="151" t="str">
        <f>ET!AD31</f>
        <v>083</v>
      </c>
      <c r="E196" s="151"/>
      <c r="F196" s="144"/>
      <c r="G196" s="144"/>
      <c r="H196" s="144">
        <f>ET!AG31</f>
        <v>110</v>
      </c>
      <c r="I196" s="144" t="str">
        <f>ET!AH31</f>
        <v/>
      </c>
      <c r="J196" s="152">
        <f>ET!AI31</f>
        <v>0</v>
      </c>
      <c r="K196" s="152">
        <f>ET!AJ31</f>
        <v>0</v>
      </c>
      <c r="L196" s="152">
        <f>ET!AK31</f>
        <v>0</v>
      </c>
      <c r="M196" s="152">
        <f>ET!AL31</f>
        <v>0</v>
      </c>
      <c r="N196" s="152">
        <f>ET!AM31</f>
        <v>0</v>
      </c>
      <c r="O196" s="152">
        <f>ET!AN31</f>
        <v>0</v>
      </c>
      <c r="P196" s="152">
        <f>ET!AO31</f>
        <v>0</v>
      </c>
      <c r="Q196" s="152">
        <f>ET!AP31</f>
        <v>0</v>
      </c>
      <c r="R196" s="152">
        <f>ET!AQ31</f>
        <v>0</v>
      </c>
      <c r="S196" s="152">
        <f>ET!AR31</f>
        <v>0</v>
      </c>
      <c r="T196" s="152">
        <f>ET!AS31</f>
        <v>0</v>
      </c>
      <c r="U196" s="152">
        <f>ET!AT31</f>
        <v>0</v>
      </c>
      <c r="V196" s="152">
        <f t="shared" si="1"/>
        <v>0</v>
      </c>
    </row>
    <row r="197" ht="12.75" customHeight="1">
      <c r="A197" s="144" t="str">
        <f>ET!AA32</f>
        <v>Budget</v>
      </c>
      <c r="B197" s="144" t="str">
        <f>ET!AB32</f>
        <v/>
      </c>
      <c r="C197" s="144">
        <f>ET!AC32</f>
        <v>702</v>
      </c>
      <c r="D197" s="151" t="str">
        <f>ET!AD32</f>
        <v>083</v>
      </c>
      <c r="E197" s="151"/>
      <c r="F197" s="144"/>
      <c r="G197" s="144"/>
      <c r="H197" s="144">
        <f>ET!AG32</f>
        <v>110</v>
      </c>
      <c r="I197" s="144" t="str">
        <f>ET!AH32</f>
        <v/>
      </c>
      <c r="J197" s="152">
        <f>ET!AI32</f>
        <v>0</v>
      </c>
      <c r="K197" s="152">
        <f>ET!AJ32</f>
        <v>0</v>
      </c>
      <c r="L197" s="152">
        <f>ET!AK32</f>
        <v>0</v>
      </c>
      <c r="M197" s="152">
        <f>ET!AL32</f>
        <v>0</v>
      </c>
      <c r="N197" s="152">
        <f>ET!AM32</f>
        <v>0</v>
      </c>
      <c r="O197" s="152">
        <f>ET!AN32</f>
        <v>0</v>
      </c>
      <c r="P197" s="152">
        <f>ET!AO32</f>
        <v>0</v>
      </c>
      <c r="Q197" s="152">
        <f>ET!AP32</f>
        <v>0</v>
      </c>
      <c r="R197" s="152">
        <f>ET!AQ32</f>
        <v>0</v>
      </c>
      <c r="S197" s="152">
        <f>ET!AR32</f>
        <v>0</v>
      </c>
      <c r="T197" s="152">
        <f>ET!AS32</f>
        <v>0</v>
      </c>
      <c r="U197" s="152">
        <f>ET!AT32</f>
        <v>0</v>
      </c>
      <c r="V197" s="152">
        <f t="shared" si="1"/>
        <v>0</v>
      </c>
    </row>
    <row r="198" ht="12.75" customHeight="1">
      <c r="A198" s="144" t="str">
        <f>ET!AA36</f>
        <v>Budget</v>
      </c>
      <c r="B198" s="144" t="str">
        <f>ET!AB36</f>
        <v>7004-000000</v>
      </c>
      <c r="C198" s="144">
        <f>ET!AC36</f>
        <v>703</v>
      </c>
      <c r="D198" s="151" t="str">
        <f>ET!AD36</f>
        <v>083</v>
      </c>
      <c r="E198" s="151"/>
      <c r="F198" s="144"/>
      <c r="G198" s="144"/>
      <c r="H198" s="144">
        <f>ET!AG36</f>
        <v>110</v>
      </c>
      <c r="I198" s="144" t="str">
        <f>ET!AH36</f>
        <v/>
      </c>
      <c r="J198" s="152">
        <f>ET!AI36</f>
        <v>0</v>
      </c>
      <c r="K198" s="152">
        <f>ET!AJ36</f>
        <v>0</v>
      </c>
      <c r="L198" s="152">
        <f>ET!AK36</f>
        <v>0</v>
      </c>
      <c r="M198" s="152">
        <f>ET!AL36</f>
        <v>0</v>
      </c>
      <c r="N198" s="152">
        <f>ET!AM36</f>
        <v>0</v>
      </c>
      <c r="O198" s="152">
        <f>ET!AN36</f>
        <v>0</v>
      </c>
      <c r="P198" s="152">
        <f>ET!AO36</f>
        <v>0</v>
      </c>
      <c r="Q198" s="152">
        <f>ET!AP36</f>
        <v>500</v>
      </c>
      <c r="R198" s="152">
        <f>ET!AQ36</f>
        <v>0</v>
      </c>
      <c r="S198" s="152">
        <f>ET!AR36</f>
        <v>0</v>
      </c>
      <c r="T198" s="152">
        <f>ET!AS36</f>
        <v>0</v>
      </c>
      <c r="U198" s="152">
        <f>ET!AT36</f>
        <v>0</v>
      </c>
      <c r="V198" s="152">
        <f t="shared" si="1"/>
        <v>500</v>
      </c>
    </row>
    <row r="199" ht="12.75" customHeight="1">
      <c r="A199" s="144" t="str">
        <f>ET!AA37</f>
        <v>Budget</v>
      </c>
      <c r="B199" s="144" t="str">
        <f>ET!AB37</f>
        <v>7006-000000</v>
      </c>
      <c r="C199" s="144">
        <f>ET!AC37</f>
        <v>703</v>
      </c>
      <c r="D199" s="151" t="str">
        <f>ET!AD37</f>
        <v>083</v>
      </c>
      <c r="E199" s="151"/>
      <c r="F199" s="144"/>
      <c r="G199" s="144"/>
      <c r="H199" s="144">
        <f>ET!AG37</f>
        <v>110</v>
      </c>
      <c r="I199" s="144" t="str">
        <f>ET!AH37</f>
        <v/>
      </c>
      <c r="J199" s="152">
        <f>ET!AI37</f>
        <v>0</v>
      </c>
      <c r="K199" s="152">
        <f>ET!AJ37</f>
        <v>0</v>
      </c>
      <c r="L199" s="152">
        <f>ET!AK37</f>
        <v>0</v>
      </c>
      <c r="M199" s="152">
        <f>ET!AL37</f>
        <v>0</v>
      </c>
      <c r="N199" s="152">
        <f>ET!AM37</f>
        <v>0</v>
      </c>
      <c r="O199" s="152">
        <f>ET!AN37</f>
        <v>0</v>
      </c>
      <c r="P199" s="152">
        <f>ET!AO37</f>
        <v>0</v>
      </c>
      <c r="Q199" s="152">
        <f>ET!AP37</f>
        <v>1000</v>
      </c>
      <c r="R199" s="152">
        <f>ET!AQ37</f>
        <v>0</v>
      </c>
      <c r="S199" s="152">
        <f>ET!AR37</f>
        <v>0</v>
      </c>
      <c r="T199" s="152">
        <f>ET!AS37</f>
        <v>0</v>
      </c>
      <c r="U199" s="152">
        <f>ET!AT37</f>
        <v>0</v>
      </c>
      <c r="V199" s="152">
        <f t="shared" si="1"/>
        <v>1000</v>
      </c>
    </row>
    <row r="200" ht="12.75" customHeight="1">
      <c r="A200" s="144" t="str">
        <f>ET!AA38</f>
        <v>Budget</v>
      </c>
      <c r="B200" s="144" t="str">
        <f>ET!AB38</f>
        <v>7012-000000</v>
      </c>
      <c r="C200" s="144">
        <f>ET!AC38</f>
        <v>703</v>
      </c>
      <c r="D200" s="151" t="str">
        <f>ET!AD38</f>
        <v>083</v>
      </c>
      <c r="E200" s="151"/>
      <c r="F200" s="144"/>
      <c r="G200" s="144"/>
      <c r="H200" s="144">
        <f>ET!AG38</f>
        <v>110</v>
      </c>
      <c r="I200" s="144" t="str">
        <f>ET!AH38</f>
        <v/>
      </c>
      <c r="J200" s="152">
        <f>ET!AI38</f>
        <v>0</v>
      </c>
      <c r="K200" s="152">
        <f>ET!AJ38</f>
        <v>0</v>
      </c>
      <c r="L200" s="152">
        <f>ET!AK38</f>
        <v>0</v>
      </c>
      <c r="M200" s="152">
        <f>ET!AL38</f>
        <v>0</v>
      </c>
      <c r="N200" s="152">
        <f>ET!AM38</f>
        <v>0</v>
      </c>
      <c r="O200" s="152">
        <f>ET!AN38</f>
        <v>0</v>
      </c>
      <c r="P200" s="152">
        <f>ET!AO38</f>
        <v>0</v>
      </c>
      <c r="Q200" s="152">
        <f>ET!AP38</f>
        <v>0</v>
      </c>
      <c r="R200" s="152">
        <f>ET!AQ38</f>
        <v>0</v>
      </c>
      <c r="S200" s="152">
        <f>ET!AR38</f>
        <v>0</v>
      </c>
      <c r="T200" s="152">
        <f>ET!AS38</f>
        <v>0</v>
      </c>
      <c r="U200" s="152">
        <f>ET!AT38</f>
        <v>0</v>
      </c>
      <c r="V200" s="152">
        <f t="shared" si="1"/>
        <v>0</v>
      </c>
    </row>
    <row r="201" ht="12.75" customHeight="1">
      <c r="A201" s="144" t="str">
        <f>ET!AA39</f>
        <v>Budget</v>
      </c>
      <c r="B201" s="144" t="str">
        <f>ET!AB39</f>
        <v>7014-000000</v>
      </c>
      <c r="C201" s="144">
        <f>ET!AC39</f>
        <v>703</v>
      </c>
      <c r="D201" s="151" t="str">
        <f>ET!AD39</f>
        <v>083</v>
      </c>
      <c r="E201" s="151"/>
      <c r="F201" s="144"/>
      <c r="G201" s="144"/>
      <c r="H201" s="144">
        <f>ET!AG39</f>
        <v>110</v>
      </c>
      <c r="I201" s="144" t="str">
        <f>ET!AH39</f>
        <v/>
      </c>
      <c r="J201" s="152">
        <f>ET!AI39</f>
        <v>0</v>
      </c>
      <c r="K201" s="152">
        <f>ET!AJ39</f>
        <v>0</v>
      </c>
      <c r="L201" s="152">
        <f>ET!AK39</f>
        <v>0</v>
      </c>
      <c r="M201" s="152">
        <f>ET!AL39</f>
        <v>0</v>
      </c>
      <c r="N201" s="152">
        <f>ET!AM39</f>
        <v>0</v>
      </c>
      <c r="O201" s="152">
        <f>ET!AN39</f>
        <v>0</v>
      </c>
      <c r="P201" s="152">
        <f>ET!AO39</f>
        <v>0</v>
      </c>
      <c r="Q201" s="152">
        <f>ET!AP39</f>
        <v>0</v>
      </c>
      <c r="R201" s="152">
        <f>ET!AQ39</f>
        <v>0</v>
      </c>
      <c r="S201" s="152">
        <f>ET!AR39</f>
        <v>0</v>
      </c>
      <c r="T201" s="152">
        <f>ET!AS39</f>
        <v>0</v>
      </c>
      <c r="U201" s="152">
        <f>ET!AT39</f>
        <v>0</v>
      </c>
      <c r="V201" s="152">
        <f t="shared" si="1"/>
        <v>0</v>
      </c>
    </row>
    <row r="202" ht="12.75" customHeight="1">
      <c r="A202" s="144" t="str">
        <f>ET!AA40</f>
        <v>Budget</v>
      </c>
      <c r="B202" s="144" t="str">
        <f>ET!AB40</f>
        <v>7016-000000</v>
      </c>
      <c r="C202" s="144">
        <f>ET!AC40</f>
        <v>703</v>
      </c>
      <c r="D202" s="151" t="str">
        <f>ET!AD40</f>
        <v>083</v>
      </c>
      <c r="E202" s="151"/>
      <c r="F202" s="144"/>
      <c r="G202" s="144"/>
      <c r="H202" s="144">
        <f>ET!AG40</f>
        <v>110</v>
      </c>
      <c r="I202" s="144" t="str">
        <f>ET!AH40</f>
        <v/>
      </c>
      <c r="J202" s="152">
        <f>ET!AI40</f>
        <v>0</v>
      </c>
      <c r="K202" s="152">
        <f>ET!AJ40</f>
        <v>0</v>
      </c>
      <c r="L202" s="152">
        <f>ET!AK40</f>
        <v>0</v>
      </c>
      <c r="M202" s="152">
        <f>ET!AL40</f>
        <v>0</v>
      </c>
      <c r="N202" s="152">
        <f>ET!AM40</f>
        <v>0</v>
      </c>
      <c r="O202" s="152">
        <f>ET!AN40</f>
        <v>0</v>
      </c>
      <c r="P202" s="152">
        <f>ET!AO40</f>
        <v>0</v>
      </c>
      <c r="Q202" s="152">
        <f>ET!AP40</f>
        <v>0</v>
      </c>
      <c r="R202" s="152">
        <f>ET!AQ40</f>
        <v>0</v>
      </c>
      <c r="S202" s="152">
        <f>ET!AR40</f>
        <v>0</v>
      </c>
      <c r="T202" s="152">
        <f>ET!AS40</f>
        <v>0</v>
      </c>
      <c r="U202" s="152">
        <f>ET!AT40</f>
        <v>0</v>
      </c>
      <c r="V202" s="152">
        <f t="shared" si="1"/>
        <v>0</v>
      </c>
    </row>
    <row r="203" ht="12.75" customHeight="1">
      <c r="A203" s="144" t="str">
        <f>ET!AA41</f>
        <v>Budget</v>
      </c>
      <c r="B203" s="144" t="str">
        <f>ET!AB41</f>
        <v>7078-000000</v>
      </c>
      <c r="C203" s="144">
        <f>ET!AC41</f>
        <v>703</v>
      </c>
      <c r="D203" s="151" t="str">
        <f>ET!AD41</f>
        <v>083</v>
      </c>
      <c r="E203" s="151"/>
      <c r="F203" s="144"/>
      <c r="G203" s="144"/>
      <c r="H203" s="144">
        <f>ET!AG41</f>
        <v>110</v>
      </c>
      <c r="I203" s="144" t="str">
        <f>ET!AH41</f>
        <v/>
      </c>
      <c r="J203" s="152">
        <f>ET!AI41</f>
        <v>0</v>
      </c>
      <c r="K203" s="152">
        <f>ET!AJ41</f>
        <v>0</v>
      </c>
      <c r="L203" s="152">
        <f>ET!AK41</f>
        <v>0</v>
      </c>
      <c r="M203" s="152">
        <f>ET!AL41</f>
        <v>0</v>
      </c>
      <c r="N203" s="152">
        <f>ET!AM41</f>
        <v>0</v>
      </c>
      <c r="O203" s="152">
        <f>ET!AN41</f>
        <v>0</v>
      </c>
      <c r="P203" s="152">
        <f>ET!AO41</f>
        <v>0</v>
      </c>
      <c r="Q203" s="152">
        <f>ET!AP41</f>
        <v>500</v>
      </c>
      <c r="R203" s="152">
        <f>ET!AQ41</f>
        <v>0</v>
      </c>
      <c r="S203" s="152">
        <f>ET!AR41</f>
        <v>0</v>
      </c>
      <c r="T203" s="152">
        <f>ET!AS41</f>
        <v>0</v>
      </c>
      <c r="U203" s="152">
        <f>ET!AT41</f>
        <v>0</v>
      </c>
      <c r="V203" s="152">
        <f t="shared" si="1"/>
        <v>500</v>
      </c>
    </row>
    <row r="204" ht="12.75" customHeight="1">
      <c r="A204" s="144" t="str">
        <f>ET!AA42</f>
        <v>Budget</v>
      </c>
      <c r="B204" s="144" t="str">
        <f>ET!AB42</f>
        <v/>
      </c>
      <c r="C204" s="144">
        <f>ET!AC42</f>
        <v>703</v>
      </c>
      <c r="D204" s="151" t="str">
        <f>ET!AD42</f>
        <v>083</v>
      </c>
      <c r="E204" s="151"/>
      <c r="F204" s="144"/>
      <c r="G204" s="144"/>
      <c r="H204" s="144">
        <f>ET!AG42</f>
        <v>110</v>
      </c>
      <c r="I204" s="144" t="str">
        <f>ET!AH42</f>
        <v/>
      </c>
      <c r="J204" s="152">
        <f>ET!AI42</f>
        <v>0</v>
      </c>
      <c r="K204" s="152">
        <f>ET!AJ42</f>
        <v>0</v>
      </c>
      <c r="L204" s="152">
        <f>ET!AK42</f>
        <v>0</v>
      </c>
      <c r="M204" s="152">
        <f>ET!AL42</f>
        <v>0</v>
      </c>
      <c r="N204" s="152">
        <f>ET!AM42</f>
        <v>0</v>
      </c>
      <c r="O204" s="152">
        <f>ET!AN42</f>
        <v>0</v>
      </c>
      <c r="P204" s="152">
        <f>ET!AO42</f>
        <v>0</v>
      </c>
      <c r="Q204" s="152">
        <f>ET!AP42</f>
        <v>0</v>
      </c>
      <c r="R204" s="152">
        <f>ET!AQ42</f>
        <v>0</v>
      </c>
      <c r="S204" s="152">
        <f>ET!AR42</f>
        <v>0</v>
      </c>
      <c r="T204" s="152">
        <f>ET!AS42</f>
        <v>0</v>
      </c>
      <c r="U204" s="152">
        <f>ET!AT42</f>
        <v>0</v>
      </c>
      <c r="V204" s="152">
        <f t="shared" si="1"/>
        <v>0</v>
      </c>
    </row>
    <row r="205" ht="12.75" customHeight="1">
      <c r="A205" s="144" t="str">
        <f>ET!AA43</f>
        <v>Budget</v>
      </c>
      <c r="B205" s="144" t="str">
        <f>ET!AB43</f>
        <v/>
      </c>
      <c r="C205" s="144">
        <f>ET!AC43</f>
        <v>703</v>
      </c>
      <c r="D205" s="151" t="str">
        <f>ET!AD43</f>
        <v>083</v>
      </c>
      <c r="E205" s="151"/>
      <c r="F205" s="144"/>
      <c r="G205" s="144"/>
      <c r="H205" s="144">
        <f>ET!AG43</f>
        <v>110</v>
      </c>
      <c r="I205" s="144" t="str">
        <f>ET!AH43</f>
        <v/>
      </c>
      <c r="J205" s="152">
        <f>ET!AI43</f>
        <v>0</v>
      </c>
      <c r="K205" s="152">
        <f>ET!AJ43</f>
        <v>0</v>
      </c>
      <c r="L205" s="152">
        <f>ET!AK43</f>
        <v>0</v>
      </c>
      <c r="M205" s="152">
        <f>ET!AL43</f>
        <v>0</v>
      </c>
      <c r="N205" s="152">
        <f>ET!AM43</f>
        <v>0</v>
      </c>
      <c r="O205" s="152">
        <f>ET!AN43</f>
        <v>0</v>
      </c>
      <c r="P205" s="152">
        <f>ET!AO43</f>
        <v>0</v>
      </c>
      <c r="Q205" s="152">
        <f>ET!AP43</f>
        <v>0</v>
      </c>
      <c r="R205" s="152">
        <f>ET!AQ43</f>
        <v>0</v>
      </c>
      <c r="S205" s="152">
        <f>ET!AR43</f>
        <v>0</v>
      </c>
      <c r="T205" s="152">
        <f>ET!AS43</f>
        <v>0</v>
      </c>
      <c r="U205" s="152">
        <f>ET!AT43</f>
        <v>0</v>
      </c>
      <c r="V205" s="152">
        <f t="shared" si="1"/>
        <v>0</v>
      </c>
    </row>
    <row r="206" ht="12.75" customHeight="1">
      <c r="A206" s="144" t="str">
        <f>ET!AA44</f>
        <v>Budget</v>
      </c>
      <c r="B206" s="144" t="str">
        <f>ET!AB44</f>
        <v/>
      </c>
      <c r="C206" s="144">
        <f>ET!AC44</f>
        <v>703</v>
      </c>
      <c r="D206" s="151" t="str">
        <f>ET!AD44</f>
        <v>083</v>
      </c>
      <c r="E206" s="151"/>
      <c r="F206" s="144"/>
      <c r="G206" s="144"/>
      <c r="H206" s="144">
        <f>ET!AG44</f>
        <v>110</v>
      </c>
      <c r="I206" s="144" t="str">
        <f>ET!AH44</f>
        <v/>
      </c>
      <c r="J206" s="152">
        <f>ET!AI44</f>
        <v>0</v>
      </c>
      <c r="K206" s="152">
        <f>ET!AJ44</f>
        <v>0</v>
      </c>
      <c r="L206" s="152">
        <f>ET!AK44</f>
        <v>0</v>
      </c>
      <c r="M206" s="152">
        <f>ET!AL44</f>
        <v>0</v>
      </c>
      <c r="N206" s="152">
        <f>ET!AM44</f>
        <v>0</v>
      </c>
      <c r="O206" s="152">
        <f>ET!AN44</f>
        <v>0</v>
      </c>
      <c r="P206" s="152">
        <f>ET!AO44</f>
        <v>0</v>
      </c>
      <c r="Q206" s="152">
        <f>ET!AP44</f>
        <v>0</v>
      </c>
      <c r="R206" s="152">
        <f>ET!AQ44</f>
        <v>0</v>
      </c>
      <c r="S206" s="152">
        <f>ET!AR44</f>
        <v>0</v>
      </c>
      <c r="T206" s="152">
        <f>ET!AS44</f>
        <v>0</v>
      </c>
      <c r="U206" s="152">
        <f>ET!AT44</f>
        <v>0</v>
      </c>
      <c r="V206" s="152">
        <f t="shared" si="1"/>
        <v>0</v>
      </c>
    </row>
    <row r="207" ht="12.75" customHeight="1">
      <c r="A207" s="144" t="str">
        <f>ET!AA45</f>
        <v>Budget</v>
      </c>
      <c r="B207" s="144" t="str">
        <f>ET!AB45</f>
        <v/>
      </c>
      <c r="C207" s="144">
        <f>ET!AC45</f>
        <v>703</v>
      </c>
      <c r="D207" s="151" t="str">
        <f>ET!AD45</f>
        <v>083</v>
      </c>
      <c r="E207" s="151"/>
      <c r="F207" s="144"/>
      <c r="G207" s="144"/>
      <c r="H207" s="144">
        <f>ET!AG45</f>
        <v>110</v>
      </c>
      <c r="I207" s="144" t="str">
        <f>ET!AH45</f>
        <v/>
      </c>
      <c r="J207" s="152">
        <f>ET!AI45</f>
        <v>0</v>
      </c>
      <c r="K207" s="152">
        <f>ET!AJ45</f>
        <v>0</v>
      </c>
      <c r="L207" s="152">
        <f>ET!AK45</f>
        <v>0</v>
      </c>
      <c r="M207" s="152">
        <f>ET!AL45</f>
        <v>0</v>
      </c>
      <c r="N207" s="152">
        <f>ET!AM45</f>
        <v>0</v>
      </c>
      <c r="O207" s="152">
        <f>ET!AN45</f>
        <v>0</v>
      </c>
      <c r="P207" s="152">
        <f>ET!AO45</f>
        <v>0</v>
      </c>
      <c r="Q207" s="152">
        <f>ET!AP45</f>
        <v>0</v>
      </c>
      <c r="R207" s="152">
        <f>ET!AQ45</f>
        <v>0</v>
      </c>
      <c r="S207" s="152">
        <f>ET!AR45</f>
        <v>0</v>
      </c>
      <c r="T207" s="152">
        <f>ET!AS45</f>
        <v>0</v>
      </c>
      <c r="U207" s="152">
        <f>ET!AT45</f>
        <v>0</v>
      </c>
      <c r="V207" s="152">
        <f t="shared" si="1"/>
        <v>0</v>
      </c>
    </row>
    <row r="208" ht="12.75" customHeight="1">
      <c r="A208" s="144" t="str">
        <f>ET!AA49</f>
        <v>Budget</v>
      </c>
      <c r="B208" s="144" t="str">
        <f>ET!AB49</f>
        <v>7006-000000</v>
      </c>
      <c r="C208" s="144">
        <f>ET!AC49</f>
        <v>704</v>
      </c>
      <c r="D208" s="151" t="str">
        <f>ET!AD49</f>
        <v>083</v>
      </c>
      <c r="E208" s="151"/>
      <c r="F208" s="144"/>
      <c r="G208" s="144"/>
      <c r="H208" s="144">
        <f>ET!AG49</f>
        <v>110</v>
      </c>
      <c r="I208" s="144" t="str">
        <f>ET!AH49</f>
        <v/>
      </c>
      <c r="J208" s="152">
        <f>ET!AI49</f>
        <v>0</v>
      </c>
      <c r="K208" s="152">
        <f>ET!AJ49</f>
        <v>0</v>
      </c>
      <c r="L208" s="152">
        <f>ET!AK49</f>
        <v>0</v>
      </c>
      <c r="M208" s="152">
        <f>ET!AL49</f>
        <v>0</v>
      </c>
      <c r="N208" s="152">
        <f>ET!AM49</f>
        <v>0</v>
      </c>
      <c r="O208" s="152">
        <f>ET!AN49</f>
        <v>0</v>
      </c>
      <c r="P208" s="152">
        <f>ET!AO49</f>
        <v>0</v>
      </c>
      <c r="Q208" s="152">
        <f>ET!AP49</f>
        <v>0</v>
      </c>
      <c r="R208" s="152">
        <f>ET!AQ49</f>
        <v>0</v>
      </c>
      <c r="S208" s="152">
        <f>ET!AR49</f>
        <v>0</v>
      </c>
      <c r="T208" s="152">
        <f>ET!AS49</f>
        <v>0</v>
      </c>
      <c r="U208" s="152">
        <f>ET!AT49</f>
        <v>0</v>
      </c>
      <c r="V208" s="152">
        <f t="shared" si="1"/>
        <v>0</v>
      </c>
    </row>
    <row r="209" ht="12.75" customHeight="1">
      <c r="A209" s="144" t="str">
        <f>ET!AA50</f>
        <v>Budget</v>
      </c>
      <c r="B209" s="144" t="str">
        <f>ET!AB50</f>
        <v>7010-000000</v>
      </c>
      <c r="C209" s="144">
        <f>ET!AC50</f>
        <v>704</v>
      </c>
      <c r="D209" s="151" t="str">
        <f>ET!AD50</f>
        <v>083</v>
      </c>
      <c r="E209" s="151"/>
      <c r="F209" s="144"/>
      <c r="G209" s="144"/>
      <c r="H209" s="144">
        <f>ET!AG50</f>
        <v>110</v>
      </c>
      <c r="I209" s="144" t="str">
        <f>ET!AH50</f>
        <v/>
      </c>
      <c r="J209" s="152">
        <f>ET!AI50</f>
        <v>0</v>
      </c>
      <c r="K209" s="152">
        <f>ET!AJ50</f>
        <v>0</v>
      </c>
      <c r="L209" s="152">
        <f>ET!AK50</f>
        <v>0</v>
      </c>
      <c r="M209" s="152">
        <f>ET!AL50</f>
        <v>0</v>
      </c>
      <c r="N209" s="152">
        <f>ET!AM50</f>
        <v>0</v>
      </c>
      <c r="O209" s="152">
        <f>ET!AN50</f>
        <v>0</v>
      </c>
      <c r="P209" s="152">
        <f>ET!AO50</f>
        <v>0</v>
      </c>
      <c r="Q209" s="152">
        <f>ET!AP50</f>
        <v>0</v>
      </c>
      <c r="R209" s="152">
        <f>ET!AQ50</f>
        <v>0</v>
      </c>
      <c r="S209" s="152">
        <f>ET!AR50</f>
        <v>0</v>
      </c>
      <c r="T209" s="152">
        <f>ET!AS50</f>
        <v>0</v>
      </c>
      <c r="U209" s="152">
        <f>ET!AT50</f>
        <v>0</v>
      </c>
      <c r="V209" s="152">
        <f t="shared" si="1"/>
        <v>0</v>
      </c>
    </row>
    <row r="210" ht="12.75" customHeight="1">
      <c r="A210" s="144" t="str">
        <f>ET!AA51</f>
        <v>Budget</v>
      </c>
      <c r="B210" s="144" t="str">
        <f>ET!AB51</f>
        <v>7078-000000</v>
      </c>
      <c r="C210" s="144">
        <f>ET!AC51</f>
        <v>704</v>
      </c>
      <c r="D210" s="151" t="str">
        <f>ET!AD51</f>
        <v>083</v>
      </c>
      <c r="E210" s="151"/>
      <c r="F210" s="144"/>
      <c r="G210" s="144"/>
      <c r="H210" s="144">
        <f>ET!AG51</f>
        <v>110</v>
      </c>
      <c r="I210" s="144" t="str">
        <f>ET!AH51</f>
        <v/>
      </c>
      <c r="J210" s="152">
        <f>ET!AI51</f>
        <v>0</v>
      </c>
      <c r="K210" s="152">
        <f>ET!AJ51</f>
        <v>0</v>
      </c>
      <c r="L210" s="152">
        <f>ET!AK51</f>
        <v>0</v>
      </c>
      <c r="M210" s="152">
        <f>ET!AL51</f>
        <v>0</v>
      </c>
      <c r="N210" s="152">
        <f>ET!AM51</f>
        <v>0</v>
      </c>
      <c r="O210" s="152">
        <f>ET!AN51</f>
        <v>0</v>
      </c>
      <c r="P210" s="152">
        <f>ET!AO51</f>
        <v>0</v>
      </c>
      <c r="Q210" s="152">
        <f>ET!AP51</f>
        <v>0</v>
      </c>
      <c r="R210" s="152">
        <f>ET!AQ51</f>
        <v>0</v>
      </c>
      <c r="S210" s="152">
        <f>ET!AR51</f>
        <v>0</v>
      </c>
      <c r="T210" s="152">
        <f>ET!AS51</f>
        <v>0</v>
      </c>
      <c r="U210" s="152">
        <f>ET!AT51</f>
        <v>0</v>
      </c>
      <c r="V210" s="152">
        <f t="shared" si="1"/>
        <v>0</v>
      </c>
    </row>
    <row r="211" ht="12.75" customHeight="1">
      <c r="A211" s="144" t="str">
        <f>ET!AA52</f>
        <v>Budget</v>
      </c>
      <c r="B211" s="144" t="str">
        <f>ET!AB52</f>
        <v/>
      </c>
      <c r="C211" s="144">
        <f>ET!AC52</f>
        <v>704</v>
      </c>
      <c r="D211" s="151" t="str">
        <f>ET!AD52</f>
        <v>083</v>
      </c>
      <c r="E211" s="151"/>
      <c r="F211" s="144"/>
      <c r="G211" s="144"/>
      <c r="H211" s="144">
        <f>ET!AG52</f>
        <v>110</v>
      </c>
      <c r="I211" s="144" t="str">
        <f>ET!AH52</f>
        <v/>
      </c>
      <c r="J211" s="152">
        <f>ET!AI52</f>
        <v>0</v>
      </c>
      <c r="K211" s="152">
        <f>ET!AJ52</f>
        <v>0</v>
      </c>
      <c r="L211" s="152">
        <f>ET!AK52</f>
        <v>0</v>
      </c>
      <c r="M211" s="152">
        <f>ET!AL52</f>
        <v>0</v>
      </c>
      <c r="N211" s="152">
        <f>ET!AM52</f>
        <v>0</v>
      </c>
      <c r="O211" s="152">
        <f>ET!AN52</f>
        <v>0</v>
      </c>
      <c r="P211" s="152">
        <f>ET!AO52</f>
        <v>0</v>
      </c>
      <c r="Q211" s="152">
        <f>ET!AP52</f>
        <v>0</v>
      </c>
      <c r="R211" s="152">
        <f>ET!AQ52</f>
        <v>0</v>
      </c>
      <c r="S211" s="152">
        <f>ET!AR52</f>
        <v>0</v>
      </c>
      <c r="T211" s="152">
        <f>ET!AS52</f>
        <v>0</v>
      </c>
      <c r="U211" s="152">
        <f>ET!AT52</f>
        <v>0</v>
      </c>
      <c r="V211" s="152">
        <f t="shared" si="1"/>
        <v>0</v>
      </c>
    </row>
    <row r="212" ht="12.75" customHeight="1">
      <c r="A212" s="144" t="str">
        <f>ET!AA53</f>
        <v>Budget</v>
      </c>
      <c r="B212" s="144" t="str">
        <f>ET!AB53</f>
        <v/>
      </c>
      <c r="C212" s="144">
        <f>ET!AC53</f>
        <v>704</v>
      </c>
      <c r="D212" s="151" t="str">
        <f>ET!AD53</f>
        <v>083</v>
      </c>
      <c r="E212" s="151"/>
      <c r="F212" s="144"/>
      <c r="G212" s="144"/>
      <c r="H212" s="144">
        <f>ET!AG53</f>
        <v>110</v>
      </c>
      <c r="I212" s="144" t="str">
        <f>ET!AH53</f>
        <v/>
      </c>
      <c r="J212" s="152">
        <f>ET!AI53</f>
        <v>0</v>
      </c>
      <c r="K212" s="152">
        <f>ET!AJ53</f>
        <v>0</v>
      </c>
      <c r="L212" s="152">
        <f>ET!AK53</f>
        <v>0</v>
      </c>
      <c r="M212" s="152">
        <f>ET!AL53</f>
        <v>0</v>
      </c>
      <c r="N212" s="152">
        <f>ET!AM53</f>
        <v>0</v>
      </c>
      <c r="O212" s="152">
        <f>ET!AN53</f>
        <v>0</v>
      </c>
      <c r="P212" s="152">
        <f>ET!AO53</f>
        <v>0</v>
      </c>
      <c r="Q212" s="152">
        <f>ET!AP53</f>
        <v>0</v>
      </c>
      <c r="R212" s="152">
        <f>ET!AQ53</f>
        <v>0</v>
      </c>
      <c r="S212" s="152">
        <f>ET!AR53</f>
        <v>0</v>
      </c>
      <c r="T212" s="152">
        <f>ET!AS53</f>
        <v>0</v>
      </c>
      <c r="U212" s="152">
        <f>ET!AT53</f>
        <v>0</v>
      </c>
      <c r="V212" s="152">
        <f t="shared" si="1"/>
        <v>0</v>
      </c>
    </row>
    <row r="213" ht="12.75" customHeight="1">
      <c r="A213" s="144" t="str">
        <f>ET!AA54</f>
        <v>Budget</v>
      </c>
      <c r="B213" s="144" t="str">
        <f>ET!AB54</f>
        <v/>
      </c>
      <c r="C213" s="144">
        <f>ET!AC54</f>
        <v>704</v>
      </c>
      <c r="D213" s="151" t="str">
        <f>ET!AD54</f>
        <v>083</v>
      </c>
      <c r="E213" s="151"/>
      <c r="F213" s="144"/>
      <c r="G213" s="144"/>
      <c r="H213" s="144">
        <f>ET!AG54</f>
        <v>110</v>
      </c>
      <c r="I213" s="144" t="str">
        <f>ET!AH54</f>
        <v/>
      </c>
      <c r="J213" s="152">
        <f>ET!AI54</f>
        <v>0</v>
      </c>
      <c r="K213" s="152">
        <f>ET!AJ54</f>
        <v>0</v>
      </c>
      <c r="L213" s="152">
        <f>ET!AK54</f>
        <v>0</v>
      </c>
      <c r="M213" s="152">
        <f>ET!AL54</f>
        <v>0</v>
      </c>
      <c r="N213" s="152">
        <f>ET!AM54</f>
        <v>0</v>
      </c>
      <c r="O213" s="152">
        <f>ET!AN54</f>
        <v>0</v>
      </c>
      <c r="P213" s="152">
        <f>ET!AO54</f>
        <v>0</v>
      </c>
      <c r="Q213" s="152">
        <f>ET!AP54</f>
        <v>0</v>
      </c>
      <c r="R213" s="152">
        <f>ET!AQ54</f>
        <v>0</v>
      </c>
      <c r="S213" s="152">
        <f>ET!AR54</f>
        <v>0</v>
      </c>
      <c r="T213" s="152">
        <f>ET!AS54</f>
        <v>0</v>
      </c>
      <c r="U213" s="152">
        <f>ET!AT54</f>
        <v>0</v>
      </c>
      <c r="V213" s="152">
        <f t="shared" si="1"/>
        <v>0</v>
      </c>
    </row>
    <row r="214" ht="12.75" customHeight="1">
      <c r="A214" s="144" t="str">
        <f>ET!AA55</f>
        <v>Budget</v>
      </c>
      <c r="B214" s="144" t="str">
        <f>ET!AB55</f>
        <v/>
      </c>
      <c r="C214" s="144">
        <f>ET!AC55</f>
        <v>704</v>
      </c>
      <c r="D214" s="151" t="str">
        <f>ET!AD55</f>
        <v>083</v>
      </c>
      <c r="E214" s="151"/>
      <c r="F214" s="144"/>
      <c r="G214" s="144"/>
      <c r="H214" s="144">
        <f>ET!AG55</f>
        <v>110</v>
      </c>
      <c r="I214" s="144" t="str">
        <f>ET!AH55</f>
        <v/>
      </c>
      <c r="J214" s="152">
        <f>ET!AI55</f>
        <v>0</v>
      </c>
      <c r="K214" s="152">
        <f>ET!AJ55</f>
        <v>0</v>
      </c>
      <c r="L214" s="152">
        <f>ET!AK55</f>
        <v>0</v>
      </c>
      <c r="M214" s="152">
        <f>ET!AL55</f>
        <v>0</v>
      </c>
      <c r="N214" s="152">
        <f>ET!AM55</f>
        <v>0</v>
      </c>
      <c r="O214" s="152">
        <f>ET!AN55</f>
        <v>0</v>
      </c>
      <c r="P214" s="152">
        <f>ET!AO55</f>
        <v>0</v>
      </c>
      <c r="Q214" s="152">
        <f>ET!AP55</f>
        <v>0</v>
      </c>
      <c r="R214" s="152">
        <f>ET!AQ55</f>
        <v>0</v>
      </c>
      <c r="S214" s="152">
        <f>ET!AR55</f>
        <v>0</v>
      </c>
      <c r="T214" s="152">
        <f>ET!AS55</f>
        <v>0</v>
      </c>
      <c r="U214" s="152">
        <f>ET!AT55</f>
        <v>0</v>
      </c>
      <c r="V214" s="152">
        <f t="shared" si="1"/>
        <v>0</v>
      </c>
    </row>
    <row r="215" ht="12.75" customHeight="1">
      <c r="A215" s="144" t="str">
        <f>ET!AA59</f>
        <v>Budget</v>
      </c>
      <c r="B215" s="144" t="str">
        <f>ET!AB59</f>
        <v>7004-000000</v>
      </c>
      <c r="C215" s="144">
        <f>ET!AC59</f>
        <v>705</v>
      </c>
      <c r="D215" s="151" t="str">
        <f>ET!AD59</f>
        <v>083</v>
      </c>
      <c r="E215" s="151"/>
      <c r="F215" s="144"/>
      <c r="G215" s="144"/>
      <c r="H215" s="144">
        <f>ET!AG59</f>
        <v>110</v>
      </c>
      <c r="I215" s="144" t="str">
        <f>ET!AH59</f>
        <v/>
      </c>
      <c r="J215" s="152">
        <f>ET!AI59</f>
        <v>0</v>
      </c>
      <c r="K215" s="152">
        <f>ET!AJ59</f>
        <v>0</v>
      </c>
      <c r="L215" s="152">
        <f>ET!AK59</f>
        <v>0</v>
      </c>
      <c r="M215" s="152">
        <f>ET!AL59</f>
        <v>0</v>
      </c>
      <c r="N215" s="152">
        <f>ET!AM59</f>
        <v>0</v>
      </c>
      <c r="O215" s="152">
        <f>ET!AN59</f>
        <v>0</v>
      </c>
      <c r="P215" s="152">
        <f>ET!AO59</f>
        <v>0</v>
      </c>
      <c r="Q215" s="152">
        <f>ET!AP59</f>
        <v>0</v>
      </c>
      <c r="R215" s="152">
        <f>ET!AQ59</f>
        <v>0</v>
      </c>
      <c r="S215" s="152">
        <f>ET!AR59</f>
        <v>0</v>
      </c>
      <c r="T215" s="152">
        <f>ET!AS59</f>
        <v>0</v>
      </c>
      <c r="U215" s="152">
        <f>ET!AT59</f>
        <v>0</v>
      </c>
      <c r="V215" s="152">
        <f t="shared" si="1"/>
        <v>0</v>
      </c>
    </row>
    <row r="216" ht="12.75" customHeight="1">
      <c r="A216" s="144" t="str">
        <f>ET!AA60</f>
        <v>Budget</v>
      </c>
      <c r="B216" s="144" t="str">
        <f>ET!AB60</f>
        <v>7006-000000</v>
      </c>
      <c r="C216" s="144">
        <f>ET!AC60</f>
        <v>705</v>
      </c>
      <c r="D216" s="151" t="str">
        <f>ET!AD60</f>
        <v>083</v>
      </c>
      <c r="E216" s="151"/>
      <c r="F216" s="144"/>
      <c r="G216" s="144"/>
      <c r="H216" s="144">
        <f>ET!AG60</f>
        <v>110</v>
      </c>
      <c r="I216" s="144" t="str">
        <f>ET!AH60</f>
        <v/>
      </c>
      <c r="J216" s="152">
        <f>ET!AI60</f>
        <v>0</v>
      </c>
      <c r="K216" s="152">
        <f>ET!AJ60</f>
        <v>0</v>
      </c>
      <c r="L216" s="152">
        <f>ET!AK60</f>
        <v>0</v>
      </c>
      <c r="M216" s="152">
        <f>ET!AL60</f>
        <v>500</v>
      </c>
      <c r="N216" s="152">
        <f>ET!AM60</f>
        <v>0</v>
      </c>
      <c r="O216" s="152">
        <f>ET!AN60</f>
        <v>0</v>
      </c>
      <c r="P216" s="152">
        <f>ET!AO60</f>
        <v>0</v>
      </c>
      <c r="Q216" s="152">
        <f>ET!AP60</f>
        <v>0</v>
      </c>
      <c r="R216" s="152">
        <f>ET!AQ60</f>
        <v>0</v>
      </c>
      <c r="S216" s="152">
        <f>ET!AR60</f>
        <v>0</v>
      </c>
      <c r="T216" s="152">
        <f>ET!AS60</f>
        <v>0</v>
      </c>
      <c r="U216" s="152">
        <f>ET!AT60</f>
        <v>0</v>
      </c>
      <c r="V216" s="152">
        <f t="shared" si="1"/>
        <v>500</v>
      </c>
    </row>
    <row r="217" ht="12.75" customHeight="1">
      <c r="A217" s="144" t="str">
        <f>ET!AA61</f>
        <v>Budget</v>
      </c>
      <c r="B217" s="144" t="str">
        <f>ET!AB61</f>
        <v>7010-000000</v>
      </c>
      <c r="C217" s="144">
        <f>ET!AC61</f>
        <v>705</v>
      </c>
      <c r="D217" s="151" t="str">
        <f>ET!AD61</f>
        <v>083</v>
      </c>
      <c r="E217" s="151"/>
      <c r="F217" s="144"/>
      <c r="G217" s="144"/>
      <c r="H217" s="144">
        <f>ET!AG61</f>
        <v>110</v>
      </c>
      <c r="I217" s="144" t="str">
        <f>ET!AH61</f>
        <v/>
      </c>
      <c r="J217" s="152">
        <f>ET!AI61</f>
        <v>0</v>
      </c>
      <c r="K217" s="152">
        <f>ET!AJ61</f>
        <v>0</v>
      </c>
      <c r="L217" s="152">
        <f>ET!AK61</f>
        <v>0</v>
      </c>
      <c r="M217" s="152">
        <f>ET!AL61</f>
        <v>575</v>
      </c>
      <c r="N217" s="152">
        <f>ET!AM61</f>
        <v>0</v>
      </c>
      <c r="O217" s="152">
        <f>ET!AN61</f>
        <v>0</v>
      </c>
      <c r="P217" s="152">
        <f>ET!AO61</f>
        <v>0</v>
      </c>
      <c r="Q217" s="152">
        <f>ET!AP61</f>
        <v>0</v>
      </c>
      <c r="R217" s="152">
        <f>ET!AQ61</f>
        <v>0</v>
      </c>
      <c r="S217" s="152">
        <f>ET!AR61</f>
        <v>0</v>
      </c>
      <c r="T217" s="152">
        <f>ET!AS61</f>
        <v>0</v>
      </c>
      <c r="U217" s="152">
        <f>ET!AT61</f>
        <v>0</v>
      </c>
      <c r="V217" s="152">
        <f t="shared" si="1"/>
        <v>575</v>
      </c>
    </row>
    <row r="218" ht="12.75" customHeight="1">
      <c r="A218" s="144" t="str">
        <f>ET!AA62</f>
        <v>Budget</v>
      </c>
      <c r="B218" s="144" t="str">
        <f>ET!AB62</f>
        <v>7016-000000</v>
      </c>
      <c r="C218" s="144">
        <f>ET!AC62</f>
        <v>705</v>
      </c>
      <c r="D218" s="151" t="str">
        <f>ET!AD62</f>
        <v>083</v>
      </c>
      <c r="E218" s="151"/>
      <c r="F218" s="144"/>
      <c r="G218" s="144"/>
      <c r="H218" s="144">
        <f>ET!AG62</f>
        <v>110</v>
      </c>
      <c r="I218" s="144" t="str">
        <f>ET!AH62</f>
        <v/>
      </c>
      <c r="J218" s="152">
        <f>ET!AI62</f>
        <v>0</v>
      </c>
      <c r="K218" s="152">
        <f>ET!AJ62</f>
        <v>0</v>
      </c>
      <c r="L218" s="152">
        <f>ET!AK62</f>
        <v>0</v>
      </c>
      <c r="M218" s="152">
        <f>ET!AL62</f>
        <v>600</v>
      </c>
      <c r="N218" s="152">
        <f>ET!AM62</f>
        <v>0</v>
      </c>
      <c r="O218" s="152">
        <f>ET!AN62</f>
        <v>0</v>
      </c>
      <c r="P218" s="152">
        <f>ET!AO62</f>
        <v>0</v>
      </c>
      <c r="Q218" s="152">
        <f>ET!AP62</f>
        <v>0</v>
      </c>
      <c r="R218" s="152">
        <f>ET!AQ62</f>
        <v>0</v>
      </c>
      <c r="S218" s="152">
        <f>ET!AR62</f>
        <v>0</v>
      </c>
      <c r="T218" s="152">
        <f>ET!AS62</f>
        <v>0</v>
      </c>
      <c r="U218" s="152">
        <f>ET!AT62</f>
        <v>0</v>
      </c>
      <c r="V218" s="152">
        <f t="shared" si="1"/>
        <v>600</v>
      </c>
    </row>
    <row r="219" ht="12.75" customHeight="1">
      <c r="A219" s="144" t="str">
        <f>ET!AA63</f>
        <v>Budget</v>
      </c>
      <c r="B219" s="144" t="str">
        <f>ET!AB63</f>
        <v>7082-000000</v>
      </c>
      <c r="C219" s="144">
        <f>ET!AC63</f>
        <v>705</v>
      </c>
      <c r="D219" s="151" t="str">
        <f>ET!AD63</f>
        <v>083</v>
      </c>
      <c r="E219" s="151"/>
      <c r="F219" s="144"/>
      <c r="G219" s="144"/>
      <c r="H219" s="144">
        <f>ET!AG63</f>
        <v>110</v>
      </c>
      <c r="I219" s="144" t="str">
        <f>ET!AH63</f>
        <v/>
      </c>
      <c r="J219" s="152">
        <f>ET!AI63</f>
        <v>0</v>
      </c>
      <c r="K219" s="152">
        <f>ET!AJ63</f>
        <v>0</v>
      </c>
      <c r="L219" s="152">
        <f>ET!AK63</f>
        <v>0</v>
      </c>
      <c r="M219" s="152">
        <f>ET!AL63</f>
        <v>0</v>
      </c>
      <c r="N219" s="152">
        <f>ET!AM63</f>
        <v>0</v>
      </c>
      <c r="O219" s="152">
        <f>ET!AN63</f>
        <v>0</v>
      </c>
      <c r="P219" s="152">
        <f>ET!AO63</f>
        <v>0</v>
      </c>
      <c r="Q219" s="152">
        <f>ET!AP63</f>
        <v>0</v>
      </c>
      <c r="R219" s="152">
        <f>ET!AQ63</f>
        <v>0</v>
      </c>
      <c r="S219" s="152">
        <f>ET!AR63</f>
        <v>0</v>
      </c>
      <c r="T219" s="152">
        <f>ET!AS63</f>
        <v>0</v>
      </c>
      <c r="U219" s="152">
        <f>ET!AT63</f>
        <v>0</v>
      </c>
      <c r="V219" s="152">
        <f t="shared" si="1"/>
        <v>0</v>
      </c>
    </row>
    <row r="220" ht="12.75" customHeight="1">
      <c r="A220" s="144" t="str">
        <f>ET!AA64</f>
        <v>Budget</v>
      </c>
      <c r="B220" s="144" t="str">
        <f>ET!AB64</f>
        <v>7086-000000</v>
      </c>
      <c r="C220" s="144">
        <f>ET!AC64</f>
        <v>705</v>
      </c>
      <c r="D220" s="151" t="str">
        <f>ET!AD64</f>
        <v>083</v>
      </c>
      <c r="E220" s="151"/>
      <c r="F220" s="144"/>
      <c r="G220" s="144"/>
      <c r="H220" s="144">
        <f>ET!AG64</f>
        <v>110</v>
      </c>
      <c r="I220" s="144" t="str">
        <f>ET!AH64</f>
        <v/>
      </c>
      <c r="J220" s="152">
        <f>ET!AI64</f>
        <v>0</v>
      </c>
      <c r="K220" s="152">
        <f>ET!AJ64</f>
        <v>0</v>
      </c>
      <c r="L220" s="152">
        <f>ET!AK64</f>
        <v>0</v>
      </c>
      <c r="M220" s="152">
        <f>ET!AL64</f>
        <v>0</v>
      </c>
      <c r="N220" s="152">
        <f>ET!AM64</f>
        <v>0</v>
      </c>
      <c r="O220" s="152">
        <f>ET!AN64</f>
        <v>0</v>
      </c>
      <c r="P220" s="152">
        <f>ET!AO64</f>
        <v>0</v>
      </c>
      <c r="Q220" s="152">
        <f>ET!AP64</f>
        <v>0</v>
      </c>
      <c r="R220" s="152">
        <f>ET!AQ64</f>
        <v>0</v>
      </c>
      <c r="S220" s="152">
        <f>ET!AR64</f>
        <v>0</v>
      </c>
      <c r="T220" s="152">
        <f>ET!AS64</f>
        <v>0</v>
      </c>
      <c r="U220" s="152">
        <f>ET!AT64</f>
        <v>0</v>
      </c>
      <c r="V220" s="152">
        <f t="shared" si="1"/>
        <v>0</v>
      </c>
    </row>
    <row r="221" ht="12.75" customHeight="1">
      <c r="A221" s="144" t="str">
        <f>ET!AA65</f>
        <v>Budget</v>
      </c>
      <c r="B221" s="144" t="str">
        <f>ET!AB65</f>
        <v/>
      </c>
      <c r="C221" s="144">
        <f>ET!AC65</f>
        <v>705</v>
      </c>
      <c r="D221" s="151" t="str">
        <f>ET!AD65</f>
        <v>083</v>
      </c>
      <c r="E221" s="151"/>
      <c r="F221" s="144"/>
      <c r="G221" s="144"/>
      <c r="H221" s="144">
        <f>ET!AG65</f>
        <v>110</v>
      </c>
      <c r="I221" s="144" t="str">
        <f>ET!AH65</f>
        <v/>
      </c>
      <c r="J221" s="152">
        <f>ET!AI65</f>
        <v>0</v>
      </c>
      <c r="K221" s="152">
        <f>ET!AJ65</f>
        <v>0</v>
      </c>
      <c r="L221" s="152">
        <f>ET!AK65</f>
        <v>0</v>
      </c>
      <c r="M221" s="152">
        <f>ET!AL65</f>
        <v>0</v>
      </c>
      <c r="N221" s="152">
        <f>ET!AM65</f>
        <v>0</v>
      </c>
      <c r="O221" s="152">
        <f>ET!AN65</f>
        <v>0</v>
      </c>
      <c r="P221" s="152">
        <f>ET!AO65</f>
        <v>0</v>
      </c>
      <c r="Q221" s="152">
        <f>ET!AP65</f>
        <v>0</v>
      </c>
      <c r="R221" s="152">
        <f>ET!AQ65</f>
        <v>0</v>
      </c>
      <c r="S221" s="152">
        <f>ET!AR65</f>
        <v>0</v>
      </c>
      <c r="T221" s="152">
        <f>ET!AS65</f>
        <v>0</v>
      </c>
      <c r="U221" s="152">
        <f>ET!AT65</f>
        <v>0</v>
      </c>
      <c r="V221" s="152">
        <f t="shared" si="1"/>
        <v>0</v>
      </c>
    </row>
    <row r="222" ht="12.75" customHeight="1">
      <c r="A222" s="144" t="str">
        <f>ET!AA66</f>
        <v>Budget</v>
      </c>
      <c r="B222" s="144" t="str">
        <f>ET!AB66</f>
        <v/>
      </c>
      <c r="C222" s="144">
        <f>ET!AC66</f>
        <v>705</v>
      </c>
      <c r="D222" s="151" t="str">
        <f>ET!AD66</f>
        <v>083</v>
      </c>
      <c r="E222" s="151"/>
      <c r="F222" s="144"/>
      <c r="G222" s="144"/>
      <c r="H222" s="144">
        <f>ET!AG66</f>
        <v>110</v>
      </c>
      <c r="I222" s="144" t="str">
        <f>ET!AH66</f>
        <v/>
      </c>
      <c r="J222" s="152">
        <f>ET!AI66</f>
        <v>0</v>
      </c>
      <c r="K222" s="152">
        <f>ET!AJ66</f>
        <v>0</v>
      </c>
      <c r="L222" s="152">
        <f>ET!AK66</f>
        <v>0</v>
      </c>
      <c r="M222" s="152">
        <f>ET!AL66</f>
        <v>0</v>
      </c>
      <c r="N222" s="152">
        <f>ET!AM66</f>
        <v>0</v>
      </c>
      <c r="O222" s="152">
        <f>ET!AN66</f>
        <v>0</v>
      </c>
      <c r="P222" s="152">
        <f>ET!AO66</f>
        <v>0</v>
      </c>
      <c r="Q222" s="152">
        <f>ET!AP66</f>
        <v>0</v>
      </c>
      <c r="R222" s="152">
        <f>ET!AQ66</f>
        <v>0</v>
      </c>
      <c r="S222" s="152">
        <f>ET!AR66</f>
        <v>0</v>
      </c>
      <c r="T222" s="152">
        <f>ET!AS66</f>
        <v>0</v>
      </c>
      <c r="U222" s="152">
        <f>ET!AT66</f>
        <v>0</v>
      </c>
      <c r="V222" s="152">
        <f t="shared" si="1"/>
        <v>0</v>
      </c>
    </row>
    <row r="223" ht="12.75" customHeight="1">
      <c r="A223" s="144" t="str">
        <f>ET!AA67</f>
        <v>Budget</v>
      </c>
      <c r="B223" s="144" t="str">
        <f>ET!AB67</f>
        <v/>
      </c>
      <c r="C223" s="144">
        <f>ET!AC67</f>
        <v>705</v>
      </c>
      <c r="D223" s="151" t="str">
        <f>ET!AD67</f>
        <v>083</v>
      </c>
      <c r="E223" s="151"/>
      <c r="F223" s="144"/>
      <c r="G223" s="144"/>
      <c r="H223" s="144">
        <f>ET!AG67</f>
        <v>110</v>
      </c>
      <c r="I223" s="144" t="str">
        <f>ET!AH67</f>
        <v/>
      </c>
      <c r="J223" s="152">
        <f>ET!AI67</f>
        <v>0</v>
      </c>
      <c r="K223" s="152">
        <f>ET!AJ67</f>
        <v>0</v>
      </c>
      <c r="L223" s="152">
        <f>ET!AK67</f>
        <v>0</v>
      </c>
      <c r="M223" s="152">
        <f>ET!AL67</f>
        <v>0</v>
      </c>
      <c r="N223" s="152">
        <f>ET!AM67</f>
        <v>0</v>
      </c>
      <c r="O223" s="152">
        <f>ET!AN67</f>
        <v>0</v>
      </c>
      <c r="P223" s="152">
        <f>ET!AO67</f>
        <v>0</v>
      </c>
      <c r="Q223" s="152">
        <f>ET!AP67</f>
        <v>0</v>
      </c>
      <c r="R223" s="152">
        <f>ET!AQ67</f>
        <v>0</v>
      </c>
      <c r="S223" s="152">
        <f>ET!AR67</f>
        <v>0</v>
      </c>
      <c r="T223" s="152">
        <f>ET!AS67</f>
        <v>0</v>
      </c>
      <c r="U223" s="152">
        <f>ET!AT67</f>
        <v>0</v>
      </c>
      <c r="V223" s="152">
        <f t="shared" si="1"/>
        <v>0</v>
      </c>
    </row>
    <row r="224" ht="12.75" customHeight="1">
      <c r="A224" s="144" t="str">
        <f>ET!AA68</f>
        <v>Budget</v>
      </c>
      <c r="B224" s="144" t="str">
        <f>ET!AB68</f>
        <v/>
      </c>
      <c r="C224" s="144">
        <f>ET!AC68</f>
        <v>705</v>
      </c>
      <c r="D224" s="151" t="str">
        <f>ET!AD68</f>
        <v>083</v>
      </c>
      <c r="E224" s="151"/>
      <c r="F224" s="144"/>
      <c r="G224" s="144"/>
      <c r="H224" s="144">
        <f>ET!AG68</f>
        <v>110</v>
      </c>
      <c r="I224" s="144" t="str">
        <f>ET!AH68</f>
        <v/>
      </c>
      <c r="J224" s="152">
        <f>ET!AI68</f>
        <v>0</v>
      </c>
      <c r="K224" s="152">
        <f>ET!AJ68</f>
        <v>0</v>
      </c>
      <c r="L224" s="152">
        <f>ET!AK68</f>
        <v>0</v>
      </c>
      <c r="M224" s="152">
        <f>ET!AL68</f>
        <v>0</v>
      </c>
      <c r="N224" s="152">
        <f>ET!AM68</f>
        <v>0</v>
      </c>
      <c r="O224" s="152">
        <f>ET!AN68</f>
        <v>0</v>
      </c>
      <c r="P224" s="152">
        <f>ET!AO68</f>
        <v>0</v>
      </c>
      <c r="Q224" s="152">
        <f>ET!AP68</f>
        <v>0</v>
      </c>
      <c r="R224" s="152">
        <f>ET!AQ68</f>
        <v>0</v>
      </c>
      <c r="S224" s="152">
        <f>ET!AR68</f>
        <v>0</v>
      </c>
      <c r="T224" s="152">
        <f>ET!AS68</f>
        <v>0</v>
      </c>
      <c r="U224" s="152">
        <f>ET!AT68</f>
        <v>0</v>
      </c>
      <c r="V224" s="152">
        <f t="shared" si="1"/>
        <v>0</v>
      </c>
    </row>
    <row r="225" ht="12.75" customHeight="1">
      <c r="A225" s="144" t="str">
        <f>SC!AA9</f>
        <v>Budget</v>
      </c>
      <c r="B225" s="144" t="str">
        <f>SC!AB9</f>
        <v>6010-000000</v>
      </c>
      <c r="C225" s="144">
        <f>SC!AC9</f>
        <v>800</v>
      </c>
      <c r="D225" s="151" t="str">
        <f>SC!AD9</f>
        <v>083</v>
      </c>
      <c r="E225" s="151"/>
      <c r="F225" s="144"/>
      <c r="G225" s="144"/>
      <c r="H225" s="144">
        <f>SC!AG9</f>
        <v>110</v>
      </c>
      <c r="I225" s="144" t="str">
        <f>SC!AH9</f>
        <v/>
      </c>
      <c r="J225" s="152">
        <f>SC!AI9</f>
        <v>0</v>
      </c>
      <c r="K225" s="152">
        <f>SC!AJ9</f>
        <v>0</v>
      </c>
      <c r="L225" s="152">
        <f>SC!AK9</f>
        <v>0</v>
      </c>
      <c r="M225" s="152">
        <f>SC!AL9</f>
        <v>0</v>
      </c>
      <c r="N225" s="152">
        <f>SC!AM9</f>
        <v>0</v>
      </c>
      <c r="O225" s="152">
        <f>SC!AN9</f>
        <v>0</v>
      </c>
      <c r="P225" s="152">
        <f>SC!AO9</f>
        <v>0</v>
      </c>
      <c r="Q225" s="152">
        <f>SC!AP9</f>
        <v>0</v>
      </c>
      <c r="R225" s="152">
        <f>SC!AQ9</f>
        <v>0</v>
      </c>
      <c r="S225" s="152">
        <f>SC!AR9</f>
        <v>0</v>
      </c>
      <c r="T225" s="152">
        <f>SC!AS9</f>
        <v>0</v>
      </c>
      <c r="U225" s="152">
        <f>SC!AT9</f>
        <v>0</v>
      </c>
      <c r="V225" s="152">
        <f t="shared" si="1"/>
        <v>0</v>
      </c>
    </row>
    <row r="226" ht="12.75" customHeight="1">
      <c r="A226" s="144" t="str">
        <f>SC!AA10</f>
        <v>Budget</v>
      </c>
      <c r="B226" s="144" t="str">
        <f>SC!AB10</f>
        <v>6015-000000</v>
      </c>
      <c r="C226" s="144">
        <f>SC!AC10</f>
        <v>800</v>
      </c>
      <c r="D226" s="151" t="str">
        <f>SC!AD10</f>
        <v>083</v>
      </c>
      <c r="E226" s="151"/>
      <c r="F226" s="144"/>
      <c r="G226" s="144"/>
      <c r="H226" s="144">
        <f>SC!AG10</f>
        <v>110</v>
      </c>
      <c r="I226" s="144" t="str">
        <f>SC!AH10</f>
        <v/>
      </c>
      <c r="J226" s="152">
        <f>SC!AI10</f>
        <v>0</v>
      </c>
      <c r="K226" s="152">
        <f>SC!AJ10</f>
        <v>0</v>
      </c>
      <c r="L226" s="152">
        <f>SC!AK10</f>
        <v>0</v>
      </c>
      <c r="M226" s="152">
        <f>SC!AL10</f>
        <v>0</v>
      </c>
      <c r="N226" s="152">
        <f>SC!AM10</f>
        <v>0</v>
      </c>
      <c r="O226" s="152">
        <f>SC!AN10</f>
        <v>0</v>
      </c>
      <c r="P226" s="152">
        <f>SC!AO10</f>
        <v>0</v>
      </c>
      <c r="Q226" s="152">
        <f>SC!AP10</f>
        <v>0</v>
      </c>
      <c r="R226" s="152">
        <f>SC!AQ10</f>
        <v>0</v>
      </c>
      <c r="S226" s="152">
        <f>SC!AR10</f>
        <v>0</v>
      </c>
      <c r="T226" s="152">
        <f>SC!AS10</f>
        <v>0</v>
      </c>
      <c r="U226" s="152">
        <f>SC!AT10</f>
        <v>0</v>
      </c>
      <c r="V226" s="152">
        <f t="shared" si="1"/>
        <v>0</v>
      </c>
    </row>
    <row r="227" ht="12.75" customHeight="1">
      <c r="A227" s="144" t="str">
        <f>SC!AA11</f>
        <v>Budget</v>
      </c>
      <c r="B227" s="144" t="str">
        <f>SC!AB11</f>
        <v>6020-000000</v>
      </c>
      <c r="C227" s="144">
        <f>SC!AC11</f>
        <v>800</v>
      </c>
      <c r="D227" s="151" t="str">
        <f>SC!AD11</f>
        <v>083</v>
      </c>
      <c r="E227" s="151"/>
      <c r="F227" s="144"/>
      <c r="G227" s="144"/>
      <c r="H227" s="144">
        <f>SC!AG11</f>
        <v>110</v>
      </c>
      <c r="I227" s="144" t="str">
        <f>SC!AH11</f>
        <v/>
      </c>
      <c r="J227" s="152">
        <f>SC!AI11</f>
        <v>0</v>
      </c>
      <c r="K227" s="152">
        <f>SC!AJ11</f>
        <v>0</v>
      </c>
      <c r="L227" s="152">
        <f>SC!AK11</f>
        <v>0</v>
      </c>
      <c r="M227" s="152">
        <f>SC!AL11</f>
        <v>0</v>
      </c>
      <c r="N227" s="152">
        <f>SC!AM11</f>
        <v>0</v>
      </c>
      <c r="O227" s="152">
        <f>SC!AN11</f>
        <v>0</v>
      </c>
      <c r="P227" s="152">
        <f>SC!AO11</f>
        <v>0</v>
      </c>
      <c r="Q227" s="152">
        <f>SC!AP11</f>
        <v>0</v>
      </c>
      <c r="R227" s="152">
        <f>SC!AQ11</f>
        <v>0</v>
      </c>
      <c r="S227" s="152">
        <f>SC!AR11</f>
        <v>0</v>
      </c>
      <c r="T227" s="152">
        <f>SC!AS11</f>
        <v>0</v>
      </c>
      <c r="U227" s="152">
        <f>SC!AT11</f>
        <v>0</v>
      </c>
      <c r="V227" s="152">
        <f t="shared" si="1"/>
        <v>0</v>
      </c>
    </row>
    <row r="228" ht="12.75" customHeight="1">
      <c r="A228" s="144" t="str">
        <f>SC!AA12</f>
        <v>Budget</v>
      </c>
      <c r="B228" s="144" t="str">
        <f>SC!AB12</f>
        <v>6025-000000</v>
      </c>
      <c r="C228" s="144">
        <f>SC!AC12</f>
        <v>800</v>
      </c>
      <c r="D228" s="151" t="str">
        <f>SC!AD12</f>
        <v>083</v>
      </c>
      <c r="E228" s="151"/>
      <c r="F228" s="144"/>
      <c r="G228" s="144"/>
      <c r="H228" s="144">
        <f>SC!AG12</f>
        <v>110</v>
      </c>
      <c r="I228" s="144" t="str">
        <f>SC!AH12</f>
        <v/>
      </c>
      <c r="J228" s="152">
        <f>SC!AI12</f>
        <v>0</v>
      </c>
      <c r="K228" s="152">
        <f>SC!AJ12</f>
        <v>0</v>
      </c>
      <c r="L228" s="152">
        <f>SC!AK12</f>
        <v>0</v>
      </c>
      <c r="M228" s="152">
        <f>SC!AL12</f>
        <v>0</v>
      </c>
      <c r="N228" s="152">
        <f>SC!AM12</f>
        <v>0</v>
      </c>
      <c r="O228" s="152">
        <f>SC!AN12</f>
        <v>0</v>
      </c>
      <c r="P228" s="152">
        <f>SC!AO12</f>
        <v>0</v>
      </c>
      <c r="Q228" s="152">
        <f>SC!AP12</f>
        <v>0</v>
      </c>
      <c r="R228" s="152">
        <f>SC!AQ12</f>
        <v>0</v>
      </c>
      <c r="S228" s="152">
        <f>SC!AR12</f>
        <v>0</v>
      </c>
      <c r="T228" s="152">
        <f>SC!AS12</f>
        <v>0</v>
      </c>
      <c r="U228" s="152">
        <f>SC!AT12</f>
        <v>0</v>
      </c>
      <c r="V228" s="152">
        <f t="shared" si="1"/>
        <v>0</v>
      </c>
    </row>
    <row r="229" ht="12.75" customHeight="1">
      <c r="A229" s="144" t="str">
        <f>SC!AA13</f>
        <v>Budget</v>
      </c>
      <c r="B229" s="144" t="str">
        <f>SC!AB13</f>
        <v>6030-000000</v>
      </c>
      <c r="C229" s="144">
        <f>SC!AC13</f>
        <v>800</v>
      </c>
      <c r="D229" s="151" t="str">
        <f>SC!AD13</f>
        <v>083</v>
      </c>
      <c r="E229" s="151"/>
      <c r="F229" s="144"/>
      <c r="G229" s="144"/>
      <c r="H229" s="144">
        <f>SC!AG13</f>
        <v>110</v>
      </c>
      <c r="I229" s="144" t="str">
        <f>SC!AH13</f>
        <v/>
      </c>
      <c r="J229" s="152">
        <f>SC!AI13</f>
        <v>0</v>
      </c>
      <c r="K229" s="152">
        <f>SC!AJ13</f>
        <v>0</v>
      </c>
      <c r="L229" s="152">
        <f>SC!AK13</f>
        <v>0</v>
      </c>
      <c r="M229" s="152">
        <f>SC!AL13</f>
        <v>0</v>
      </c>
      <c r="N229" s="152">
        <f>SC!AM13</f>
        <v>0</v>
      </c>
      <c r="O229" s="152">
        <f>SC!AN13</f>
        <v>0</v>
      </c>
      <c r="P229" s="152">
        <f>SC!AO13</f>
        <v>0</v>
      </c>
      <c r="Q229" s="152">
        <f>SC!AP13</f>
        <v>0</v>
      </c>
      <c r="R229" s="152">
        <f>SC!AQ13</f>
        <v>0</v>
      </c>
      <c r="S229" s="152">
        <f>SC!AR13</f>
        <v>0</v>
      </c>
      <c r="T229" s="152">
        <f>SC!AS13</f>
        <v>0</v>
      </c>
      <c r="U229" s="152">
        <f>SC!AT13</f>
        <v>0</v>
      </c>
      <c r="V229" s="152">
        <f t="shared" si="1"/>
        <v>0</v>
      </c>
    </row>
    <row r="230" ht="12.75" customHeight="1">
      <c r="A230" s="144" t="str">
        <f>SC!AA14</f>
        <v>Budget</v>
      </c>
      <c r="B230" s="144" t="str">
        <f>SC!AB14</f>
        <v>6035-000000</v>
      </c>
      <c r="C230" s="144">
        <f>SC!AC14</f>
        <v>800</v>
      </c>
      <c r="D230" s="151" t="str">
        <f>SC!AD14</f>
        <v>083</v>
      </c>
      <c r="E230" s="151"/>
      <c r="F230" s="144"/>
      <c r="G230" s="144"/>
      <c r="H230" s="144">
        <f>SC!AG14</f>
        <v>110</v>
      </c>
      <c r="I230" s="144" t="str">
        <f>SC!AH14</f>
        <v/>
      </c>
      <c r="J230" s="152">
        <f>SC!AI14</f>
        <v>0</v>
      </c>
      <c r="K230" s="152">
        <f>SC!AJ14</f>
        <v>0</v>
      </c>
      <c r="L230" s="152">
        <f>SC!AK14</f>
        <v>0</v>
      </c>
      <c r="M230" s="152">
        <f>SC!AL14</f>
        <v>0</v>
      </c>
      <c r="N230" s="152">
        <f>SC!AM14</f>
        <v>0</v>
      </c>
      <c r="O230" s="152">
        <f>SC!AN14</f>
        <v>0</v>
      </c>
      <c r="P230" s="152">
        <f>SC!AO14</f>
        <v>0</v>
      </c>
      <c r="Q230" s="152">
        <f>SC!AP14</f>
        <v>0</v>
      </c>
      <c r="R230" s="152">
        <f>SC!AQ14</f>
        <v>0</v>
      </c>
      <c r="S230" s="152">
        <f>SC!AR14</f>
        <v>0</v>
      </c>
      <c r="T230" s="152">
        <f>SC!AS14</f>
        <v>0</v>
      </c>
      <c r="U230" s="152">
        <f>SC!AT14</f>
        <v>0</v>
      </c>
      <c r="V230" s="152">
        <f t="shared" si="1"/>
        <v>0</v>
      </c>
    </row>
    <row r="231" ht="12.75" customHeight="1">
      <c r="A231" s="144" t="str">
        <f>SC!AA15</f>
        <v>Budget</v>
      </c>
      <c r="B231" s="144" t="str">
        <f>SC!AB15</f>
        <v>6050-000000</v>
      </c>
      <c r="C231" s="144">
        <f>SC!AC15</f>
        <v>800</v>
      </c>
      <c r="D231" s="151" t="str">
        <f>SC!AD15</f>
        <v>083</v>
      </c>
      <c r="E231" s="151"/>
      <c r="F231" s="144"/>
      <c r="G231" s="144"/>
      <c r="H231" s="144">
        <f>SC!AG15</f>
        <v>110</v>
      </c>
      <c r="I231" s="144" t="str">
        <f>SC!AH15</f>
        <v/>
      </c>
      <c r="J231" s="152">
        <f>SC!AI15</f>
        <v>0</v>
      </c>
      <c r="K231" s="152">
        <f>SC!AJ15</f>
        <v>0</v>
      </c>
      <c r="L231" s="152">
        <f>SC!AK15</f>
        <v>0</v>
      </c>
      <c r="M231" s="152">
        <f>SC!AL15</f>
        <v>0</v>
      </c>
      <c r="N231" s="152">
        <f>SC!AM15</f>
        <v>0</v>
      </c>
      <c r="O231" s="152">
        <f>SC!AN15</f>
        <v>0</v>
      </c>
      <c r="P231" s="152">
        <f>SC!AO15</f>
        <v>0</v>
      </c>
      <c r="Q231" s="152">
        <f>SC!AP15</f>
        <v>0</v>
      </c>
      <c r="R231" s="152">
        <f>SC!AQ15</f>
        <v>0</v>
      </c>
      <c r="S231" s="152">
        <f>SC!AR15</f>
        <v>0</v>
      </c>
      <c r="T231" s="152">
        <f>SC!AS15</f>
        <v>0</v>
      </c>
      <c r="U231" s="152">
        <f>SC!AT15</f>
        <v>0</v>
      </c>
      <c r="V231" s="152">
        <f t="shared" si="1"/>
        <v>0</v>
      </c>
    </row>
    <row r="232" ht="12.75" customHeight="1">
      <c r="A232" s="144" t="str">
        <f>SC!AA16</f>
        <v>Budget</v>
      </c>
      <c r="B232" s="144" t="str">
        <f>SC!AB16</f>
        <v>6055-000000</v>
      </c>
      <c r="C232" s="144">
        <f>SC!AC16</f>
        <v>800</v>
      </c>
      <c r="D232" s="151" t="str">
        <f>SC!AD16</f>
        <v>083</v>
      </c>
      <c r="E232" s="151"/>
      <c r="F232" s="144"/>
      <c r="G232" s="144"/>
      <c r="H232" s="144">
        <f>SC!AG16</f>
        <v>110</v>
      </c>
      <c r="I232" s="144" t="str">
        <f>SC!AH16</f>
        <v/>
      </c>
      <c r="J232" s="152">
        <f>SC!AI16</f>
        <v>0</v>
      </c>
      <c r="K232" s="152">
        <f>SC!AJ16</f>
        <v>0</v>
      </c>
      <c r="L232" s="152">
        <f>SC!AK16</f>
        <v>0</v>
      </c>
      <c r="M232" s="152">
        <f>SC!AL16</f>
        <v>0</v>
      </c>
      <c r="N232" s="152">
        <f>SC!AM16</f>
        <v>0</v>
      </c>
      <c r="O232" s="152">
        <f>SC!AN16</f>
        <v>0</v>
      </c>
      <c r="P232" s="152">
        <f>SC!AO16</f>
        <v>0</v>
      </c>
      <c r="Q232" s="152">
        <f>SC!AP16</f>
        <v>0</v>
      </c>
      <c r="R232" s="152">
        <f>SC!AQ16</f>
        <v>0</v>
      </c>
      <c r="S232" s="152">
        <f>SC!AR16</f>
        <v>0</v>
      </c>
      <c r="T232" s="152">
        <f>SC!AS16</f>
        <v>0</v>
      </c>
      <c r="U232" s="152">
        <f>SC!AT16</f>
        <v>0</v>
      </c>
      <c r="V232" s="152">
        <f t="shared" si="1"/>
        <v>0</v>
      </c>
    </row>
    <row r="233" ht="12.75" customHeight="1">
      <c r="A233" s="144" t="str">
        <f>SC!AA20</f>
        <v>Budget</v>
      </c>
      <c r="B233" s="144" t="str">
        <f>SC!AB20</f>
        <v>7006-000000</v>
      </c>
      <c r="C233" s="144">
        <f>SC!AC20</f>
        <v>800</v>
      </c>
      <c r="D233" s="151" t="str">
        <f>SC!AD20</f>
        <v>083</v>
      </c>
      <c r="E233" s="151"/>
      <c r="F233" s="144"/>
      <c r="G233" s="144"/>
      <c r="H233" s="144">
        <f>SC!AG20</f>
        <v>110</v>
      </c>
      <c r="I233" s="144" t="str">
        <f>SC!AH20</f>
        <v/>
      </c>
      <c r="J233" s="152">
        <f>SC!AI20</f>
        <v>0</v>
      </c>
      <c r="K233" s="152">
        <f>SC!AJ20</f>
        <v>0</v>
      </c>
      <c r="L233" s="152">
        <f>SC!AK20</f>
        <v>0</v>
      </c>
      <c r="M233" s="152">
        <f>SC!AL20</f>
        <v>0</v>
      </c>
      <c r="N233" s="152">
        <f>SC!AM20</f>
        <v>0</v>
      </c>
      <c r="O233" s="152">
        <f>SC!AN20</f>
        <v>0</v>
      </c>
      <c r="P233" s="152">
        <f>SC!AO20</f>
        <v>0</v>
      </c>
      <c r="Q233" s="152">
        <f>SC!AP20</f>
        <v>0</v>
      </c>
      <c r="R233" s="152">
        <f>SC!AQ20</f>
        <v>0</v>
      </c>
      <c r="S233" s="152">
        <f>SC!AR20</f>
        <v>0</v>
      </c>
      <c r="T233" s="152">
        <f>SC!AS20</f>
        <v>0</v>
      </c>
      <c r="U233" s="152">
        <f>SC!AT20</f>
        <v>0</v>
      </c>
      <c r="V233" s="152">
        <f t="shared" si="1"/>
        <v>0</v>
      </c>
    </row>
    <row r="234" ht="12.75" customHeight="1">
      <c r="A234" s="144" t="str">
        <f>SC!AA21</f>
        <v>Budget</v>
      </c>
      <c r="B234" s="144" t="str">
        <f>SC!AB21</f>
        <v>7010-000000</v>
      </c>
      <c r="C234" s="144">
        <f>SC!AC21</f>
        <v>800</v>
      </c>
      <c r="D234" s="151" t="str">
        <f>SC!AD21</f>
        <v>083</v>
      </c>
      <c r="E234" s="151"/>
      <c r="F234" s="144"/>
      <c r="G234" s="144"/>
      <c r="H234" s="144">
        <f>SC!AG21</f>
        <v>110</v>
      </c>
      <c r="I234" s="144" t="str">
        <f>SC!AH21</f>
        <v/>
      </c>
      <c r="J234" s="152">
        <f>SC!AI21</f>
        <v>0</v>
      </c>
      <c r="K234" s="152">
        <f>SC!AJ21</f>
        <v>0</v>
      </c>
      <c r="L234" s="152">
        <f>SC!AK21</f>
        <v>830</v>
      </c>
      <c r="M234" s="152">
        <f>SC!AL21</f>
        <v>0</v>
      </c>
      <c r="N234" s="152">
        <f>SC!AM21</f>
        <v>0</v>
      </c>
      <c r="O234" s="152">
        <f>SC!AN21</f>
        <v>0</v>
      </c>
      <c r="P234" s="152">
        <f>SC!AO21</f>
        <v>0</v>
      </c>
      <c r="Q234" s="152">
        <f>SC!AP21</f>
        <v>0</v>
      </c>
      <c r="R234" s="152">
        <f>SC!AQ21</f>
        <v>1034</v>
      </c>
      <c r="S234" s="152">
        <f>SC!AR21</f>
        <v>0</v>
      </c>
      <c r="T234" s="152">
        <f>SC!AS21</f>
        <v>0</v>
      </c>
      <c r="U234" s="152">
        <f>SC!AT21</f>
        <v>0</v>
      </c>
      <c r="V234" s="152">
        <f t="shared" si="1"/>
        <v>1864</v>
      </c>
    </row>
    <row r="235" ht="12.75" customHeight="1">
      <c r="A235" s="144" t="str">
        <f>SC!AA22</f>
        <v>Budget</v>
      </c>
      <c r="B235" s="144" t="str">
        <f>SC!AB22</f>
        <v>7012-000000</v>
      </c>
      <c r="C235" s="144">
        <f>SC!AC22</f>
        <v>800</v>
      </c>
      <c r="D235" s="151" t="str">
        <f>SC!AD22</f>
        <v>083</v>
      </c>
      <c r="E235" s="151"/>
      <c r="F235" s="144"/>
      <c r="G235" s="144"/>
      <c r="H235" s="144">
        <f>SC!AG22</f>
        <v>110</v>
      </c>
      <c r="I235" s="144" t="str">
        <f>SC!AH22</f>
        <v/>
      </c>
      <c r="J235" s="152">
        <f>SC!AI22</f>
        <v>0</v>
      </c>
      <c r="K235" s="152">
        <f>SC!AJ22</f>
        <v>0</v>
      </c>
      <c r="L235" s="152">
        <f>SC!AK22</f>
        <v>0</v>
      </c>
      <c r="M235" s="152">
        <f>SC!AL22</f>
        <v>0</v>
      </c>
      <c r="N235" s="152">
        <f>SC!AM22</f>
        <v>0</v>
      </c>
      <c r="O235" s="152">
        <f>SC!AN22</f>
        <v>0</v>
      </c>
      <c r="P235" s="152">
        <f>SC!AO22</f>
        <v>0</v>
      </c>
      <c r="Q235" s="152">
        <f>SC!AP22</f>
        <v>0</v>
      </c>
      <c r="R235" s="152">
        <f>SC!AQ22</f>
        <v>0</v>
      </c>
      <c r="S235" s="152">
        <f>SC!AR22</f>
        <v>0</v>
      </c>
      <c r="T235" s="152">
        <f>SC!AS22</f>
        <v>0</v>
      </c>
      <c r="U235" s="152">
        <f>SC!AT22</f>
        <v>0</v>
      </c>
      <c r="V235" s="152">
        <f t="shared" si="1"/>
        <v>0</v>
      </c>
    </row>
    <row r="236" ht="12.75" customHeight="1">
      <c r="A236" s="144" t="str">
        <f>SC!AA23</f>
        <v>Budget</v>
      </c>
      <c r="B236" s="144" t="str">
        <f>SC!AB23</f>
        <v>7014-000000</v>
      </c>
      <c r="C236" s="144">
        <f>SC!AC23</f>
        <v>800</v>
      </c>
      <c r="D236" s="151" t="str">
        <f>SC!AD23</f>
        <v>083</v>
      </c>
      <c r="E236" s="151"/>
      <c r="F236" s="144"/>
      <c r="G236" s="144"/>
      <c r="H236" s="144">
        <f>SC!AG23</f>
        <v>110</v>
      </c>
      <c r="I236" s="144" t="str">
        <f>SC!AH23</f>
        <v/>
      </c>
      <c r="J236" s="152">
        <f>SC!AI23</f>
        <v>0</v>
      </c>
      <c r="K236" s="152">
        <f>SC!AJ23</f>
        <v>0</v>
      </c>
      <c r="L236" s="152">
        <f>SC!AK23</f>
        <v>0</v>
      </c>
      <c r="M236" s="152">
        <f>SC!AL23</f>
        <v>0</v>
      </c>
      <c r="N236" s="152">
        <f>SC!AM23</f>
        <v>0</v>
      </c>
      <c r="O236" s="152">
        <f>SC!AN23</f>
        <v>0</v>
      </c>
      <c r="P236" s="152">
        <f>SC!AO23</f>
        <v>0</v>
      </c>
      <c r="Q236" s="152">
        <f>SC!AP23</f>
        <v>0</v>
      </c>
      <c r="R236" s="152">
        <f>SC!AQ23</f>
        <v>0</v>
      </c>
      <c r="S236" s="152">
        <f>SC!AR23</f>
        <v>0</v>
      </c>
      <c r="T236" s="152">
        <f>SC!AS23</f>
        <v>0</v>
      </c>
      <c r="U236" s="152">
        <f>SC!AT23</f>
        <v>0</v>
      </c>
      <c r="V236" s="152">
        <f t="shared" si="1"/>
        <v>0</v>
      </c>
    </row>
    <row r="237" ht="12.75" customHeight="1">
      <c r="A237" s="144" t="str">
        <f>SC!AA24</f>
        <v>Budget</v>
      </c>
      <c r="B237" s="144" t="str">
        <f>SC!AB24</f>
        <v>7078-000000</v>
      </c>
      <c r="C237" s="144">
        <f>SC!AC24</f>
        <v>800</v>
      </c>
      <c r="D237" s="151" t="str">
        <f>SC!AD24</f>
        <v>083</v>
      </c>
      <c r="E237" s="151"/>
      <c r="F237" s="144"/>
      <c r="G237" s="144"/>
      <c r="H237" s="144">
        <f>SC!AG24</f>
        <v>110</v>
      </c>
      <c r="I237" s="144" t="str">
        <f>SC!AH24</f>
        <v/>
      </c>
      <c r="J237" s="152">
        <f>SC!AI24</f>
        <v>0</v>
      </c>
      <c r="K237" s="152">
        <f>SC!AJ24</f>
        <v>0</v>
      </c>
      <c r="L237" s="152">
        <f>SC!AK24</f>
        <v>2000</v>
      </c>
      <c r="M237" s="152">
        <f>SC!AL24</f>
        <v>1350</v>
      </c>
      <c r="N237" s="152">
        <f>SC!AM24</f>
        <v>0</v>
      </c>
      <c r="O237" s="152">
        <f>SC!AN24</f>
        <v>0</v>
      </c>
      <c r="P237" s="152">
        <f>SC!AO24</f>
        <v>0</v>
      </c>
      <c r="Q237" s="152">
        <f>SC!AP24</f>
        <v>0</v>
      </c>
      <c r="R237" s="152">
        <f>SC!AQ24</f>
        <v>2000</v>
      </c>
      <c r="S237" s="152">
        <f>SC!AR24</f>
        <v>1350</v>
      </c>
      <c r="T237" s="152">
        <f>SC!AS24</f>
        <v>0</v>
      </c>
      <c r="U237" s="152">
        <f>SC!AT24</f>
        <v>0</v>
      </c>
      <c r="V237" s="152">
        <f t="shared" si="1"/>
        <v>6700</v>
      </c>
    </row>
    <row r="238" ht="12.75" customHeight="1">
      <c r="A238" s="144" t="str">
        <f>SC!AA25</f>
        <v>Budget</v>
      </c>
      <c r="B238" s="144" t="str">
        <f>SC!AB25</f>
        <v>7086-000000</v>
      </c>
      <c r="C238" s="144">
        <f>SC!AC25</f>
        <v>800</v>
      </c>
      <c r="D238" s="151" t="str">
        <f>SC!AD25</f>
        <v>083</v>
      </c>
      <c r="E238" s="151"/>
      <c r="F238" s="144"/>
      <c r="G238" s="144"/>
      <c r="H238" s="144">
        <f>SC!AG25</f>
        <v>110</v>
      </c>
      <c r="I238" s="144" t="str">
        <f>SC!AH25</f>
        <v/>
      </c>
      <c r="J238" s="152">
        <f>SC!AI25</f>
        <v>0</v>
      </c>
      <c r="K238" s="152">
        <f>SC!AJ25</f>
        <v>0</v>
      </c>
      <c r="L238" s="152">
        <f>SC!AK25</f>
        <v>0</v>
      </c>
      <c r="M238" s="152">
        <f>SC!AL25</f>
        <v>0</v>
      </c>
      <c r="N238" s="152">
        <f>SC!AM25</f>
        <v>0</v>
      </c>
      <c r="O238" s="152">
        <f>SC!AN25</f>
        <v>0</v>
      </c>
      <c r="P238" s="152">
        <f>SC!AO25</f>
        <v>0</v>
      </c>
      <c r="Q238" s="152">
        <f>SC!AP25</f>
        <v>0</v>
      </c>
      <c r="R238" s="152">
        <f>SC!AQ25</f>
        <v>0</v>
      </c>
      <c r="S238" s="152">
        <f>SC!AR25</f>
        <v>0</v>
      </c>
      <c r="T238" s="152">
        <f>SC!AS25</f>
        <v>0</v>
      </c>
      <c r="U238" s="152">
        <f>SC!AT25</f>
        <v>0</v>
      </c>
      <c r="V238" s="152">
        <f t="shared" si="1"/>
        <v>0</v>
      </c>
    </row>
    <row r="239" ht="12.75" customHeight="1">
      <c r="A239" s="144" t="str">
        <f>SC!AA26</f>
        <v>Budget</v>
      </c>
      <c r="B239" s="144" t="str">
        <f>SC!AB26</f>
        <v>7090-000000</v>
      </c>
      <c r="C239" s="144">
        <f>SC!AC26</f>
        <v>800</v>
      </c>
      <c r="D239" s="151" t="str">
        <f>SC!AD26</f>
        <v>083</v>
      </c>
      <c r="E239" s="151"/>
      <c r="F239" s="144"/>
      <c r="G239" s="144"/>
      <c r="H239" s="144">
        <f>SC!AG26</f>
        <v>110</v>
      </c>
      <c r="I239" s="144" t="str">
        <f>SC!AH26</f>
        <v/>
      </c>
      <c r="J239" s="152">
        <f>SC!AI26</f>
        <v>0</v>
      </c>
      <c r="K239" s="152">
        <f>SC!AJ26</f>
        <v>0</v>
      </c>
      <c r="L239" s="152">
        <f>SC!AK26</f>
        <v>0</v>
      </c>
      <c r="M239" s="152">
        <f>SC!AL26</f>
        <v>0</v>
      </c>
      <c r="N239" s="152">
        <f>SC!AM26</f>
        <v>0</v>
      </c>
      <c r="O239" s="152">
        <f>SC!AN26</f>
        <v>0</v>
      </c>
      <c r="P239" s="152">
        <f>SC!AO26</f>
        <v>0</v>
      </c>
      <c r="Q239" s="152">
        <f>SC!AP26</f>
        <v>0</v>
      </c>
      <c r="R239" s="152">
        <f>SC!AQ26</f>
        <v>0</v>
      </c>
      <c r="S239" s="152">
        <f>SC!AR26</f>
        <v>0</v>
      </c>
      <c r="T239" s="152">
        <f>SC!AS26</f>
        <v>0</v>
      </c>
      <c r="U239" s="152">
        <f>SC!AT26</f>
        <v>0</v>
      </c>
      <c r="V239" s="152">
        <f t="shared" si="1"/>
        <v>0</v>
      </c>
    </row>
    <row r="240" ht="12.75" customHeight="1">
      <c r="A240" s="144" t="str">
        <f>SC!AA27</f>
        <v>Budget</v>
      </c>
      <c r="B240" s="144" t="str">
        <f>SC!AB27</f>
        <v/>
      </c>
      <c r="C240" s="144">
        <f>SC!AC27</f>
        <v>800</v>
      </c>
      <c r="D240" s="151" t="str">
        <f>SC!AD27</f>
        <v>083</v>
      </c>
      <c r="E240" s="151"/>
      <c r="F240" s="144"/>
      <c r="G240" s="144"/>
      <c r="H240" s="144">
        <f>SC!AG27</f>
        <v>110</v>
      </c>
      <c r="I240" s="144" t="str">
        <f>SC!AH27</f>
        <v/>
      </c>
      <c r="J240" s="152">
        <f>SC!AI27</f>
        <v>0</v>
      </c>
      <c r="K240" s="152">
        <f>SC!AJ27</f>
        <v>0</v>
      </c>
      <c r="L240" s="152">
        <f>SC!AK27</f>
        <v>0</v>
      </c>
      <c r="M240" s="152">
        <f>SC!AL27</f>
        <v>0</v>
      </c>
      <c r="N240" s="152">
        <f>SC!AM27</f>
        <v>0</v>
      </c>
      <c r="O240" s="152">
        <f>SC!AN27</f>
        <v>0</v>
      </c>
      <c r="P240" s="152">
        <f>SC!AO27</f>
        <v>0</v>
      </c>
      <c r="Q240" s="152">
        <f>SC!AP27</f>
        <v>0</v>
      </c>
      <c r="R240" s="152">
        <f>SC!AQ27</f>
        <v>0</v>
      </c>
      <c r="S240" s="152">
        <f>SC!AR27</f>
        <v>0</v>
      </c>
      <c r="T240" s="152">
        <f>SC!AS27</f>
        <v>0</v>
      </c>
      <c r="U240" s="152">
        <f>SC!AT27</f>
        <v>0</v>
      </c>
      <c r="V240" s="152">
        <f t="shared" si="1"/>
        <v>0</v>
      </c>
    </row>
    <row r="241" ht="12.75" customHeight="1">
      <c r="A241" s="144" t="str">
        <f>SC!AA28</f>
        <v>Budget</v>
      </c>
      <c r="B241" s="144" t="str">
        <f>SC!AB28</f>
        <v/>
      </c>
      <c r="C241" s="144">
        <f>SC!AC28</f>
        <v>800</v>
      </c>
      <c r="D241" s="151" t="str">
        <f>SC!AD28</f>
        <v>083</v>
      </c>
      <c r="E241" s="151"/>
      <c r="F241" s="144"/>
      <c r="G241" s="144"/>
      <c r="H241" s="144">
        <f>SC!AG28</f>
        <v>110</v>
      </c>
      <c r="I241" s="144" t="str">
        <f>SC!AH28</f>
        <v/>
      </c>
      <c r="J241" s="152">
        <f>SC!AI28</f>
        <v>0</v>
      </c>
      <c r="K241" s="152">
        <f>SC!AJ28</f>
        <v>0</v>
      </c>
      <c r="L241" s="152">
        <f>SC!AK28</f>
        <v>0</v>
      </c>
      <c r="M241" s="152">
        <f>SC!AL28</f>
        <v>0</v>
      </c>
      <c r="N241" s="152">
        <f>SC!AM28</f>
        <v>0</v>
      </c>
      <c r="O241" s="152">
        <f>SC!AN28</f>
        <v>0</v>
      </c>
      <c r="P241" s="152">
        <f>SC!AO28</f>
        <v>0</v>
      </c>
      <c r="Q241" s="152">
        <f>SC!AP28</f>
        <v>0</v>
      </c>
      <c r="R241" s="152">
        <f>SC!AQ28</f>
        <v>0</v>
      </c>
      <c r="S241" s="152">
        <f>SC!AR28</f>
        <v>0</v>
      </c>
      <c r="T241" s="152">
        <f>SC!AS28</f>
        <v>0</v>
      </c>
      <c r="U241" s="152">
        <f>SC!AT28</f>
        <v>0</v>
      </c>
      <c r="V241" s="152">
        <f t="shared" si="1"/>
        <v>0</v>
      </c>
    </row>
    <row r="242" ht="12.75" customHeight="1">
      <c r="A242" s="144" t="str">
        <f>SC!AA29</f>
        <v>Budget</v>
      </c>
      <c r="B242" s="144" t="str">
        <f>SC!AB29</f>
        <v/>
      </c>
      <c r="C242" s="144">
        <f>SC!AC29</f>
        <v>800</v>
      </c>
      <c r="D242" s="151" t="str">
        <f>SC!AD29</f>
        <v>083</v>
      </c>
      <c r="E242" s="151"/>
      <c r="F242" s="144"/>
      <c r="G242" s="144"/>
      <c r="H242" s="144">
        <f>SC!AG29</f>
        <v>110</v>
      </c>
      <c r="I242" s="144" t="str">
        <f>SC!AH29</f>
        <v/>
      </c>
      <c r="J242" s="152">
        <f>SC!AI29</f>
        <v>0</v>
      </c>
      <c r="K242" s="152">
        <f>SC!AJ29</f>
        <v>0</v>
      </c>
      <c r="L242" s="152">
        <f>SC!AK29</f>
        <v>0</v>
      </c>
      <c r="M242" s="152">
        <f>SC!AL29</f>
        <v>0</v>
      </c>
      <c r="N242" s="152">
        <f>SC!AM29</f>
        <v>0</v>
      </c>
      <c r="O242" s="152">
        <f>SC!AN29</f>
        <v>0</v>
      </c>
      <c r="P242" s="152">
        <f>SC!AO29</f>
        <v>0</v>
      </c>
      <c r="Q242" s="152">
        <f>SC!AP29</f>
        <v>0</v>
      </c>
      <c r="R242" s="152">
        <f>SC!AQ29</f>
        <v>0</v>
      </c>
      <c r="S242" s="152">
        <f>SC!AR29</f>
        <v>0</v>
      </c>
      <c r="T242" s="152">
        <f>SC!AS29</f>
        <v>0</v>
      </c>
      <c r="U242" s="152">
        <f>SC!AT29</f>
        <v>0</v>
      </c>
      <c r="V242" s="152">
        <f t="shared" si="1"/>
        <v>0</v>
      </c>
    </row>
    <row r="243" ht="12.75" customHeight="1">
      <c r="A243" s="144" t="str">
        <f>Admin!AA9</f>
        <v>Budget</v>
      </c>
      <c r="B243" s="144" t="str">
        <f>Admin!AB9</f>
        <v>7004-000000</v>
      </c>
      <c r="C243" s="144">
        <f>Admin!AC9</f>
        <v>900</v>
      </c>
      <c r="D243" s="151" t="str">
        <f>Admin!AD9</f>
        <v>083</v>
      </c>
      <c r="E243" s="151"/>
      <c r="F243" s="144"/>
      <c r="G243" s="144"/>
      <c r="H243" s="144">
        <f>Admin!AG9</f>
        <v>110</v>
      </c>
      <c r="I243" s="144" t="str">
        <f>Admin!AH9</f>
        <v/>
      </c>
      <c r="J243" s="152">
        <f>Admin!AI9</f>
        <v>0</v>
      </c>
      <c r="K243" s="152">
        <f>Admin!AJ9</f>
        <v>0</v>
      </c>
      <c r="L243" s="152">
        <f>Admin!AK9</f>
        <v>0</v>
      </c>
      <c r="M243" s="152">
        <f>Admin!AL9</f>
        <v>0</v>
      </c>
      <c r="N243" s="152">
        <f>Admin!AM9</f>
        <v>0</v>
      </c>
      <c r="O243" s="152">
        <f>Admin!AN9</f>
        <v>0</v>
      </c>
      <c r="P243" s="152">
        <f>Admin!AO9</f>
        <v>0</v>
      </c>
      <c r="Q243" s="152">
        <f>Admin!AP9</f>
        <v>0</v>
      </c>
      <c r="R243" s="152">
        <f>Admin!AQ9</f>
        <v>0</v>
      </c>
      <c r="S243" s="152">
        <f>Admin!AR9</f>
        <v>0</v>
      </c>
      <c r="T243" s="152">
        <f>Admin!AS9</f>
        <v>0</v>
      </c>
      <c r="U243" s="152">
        <f>Admin!AT9</f>
        <v>0</v>
      </c>
      <c r="V243" s="152">
        <f t="shared" si="1"/>
        <v>0</v>
      </c>
    </row>
    <row r="244" ht="12.75" customHeight="1">
      <c r="A244" s="144" t="str">
        <f>Admin!AA10</f>
        <v>Budget</v>
      </c>
      <c r="B244" s="144" t="str">
        <f>Admin!AB10</f>
        <v>7008-000000</v>
      </c>
      <c r="C244" s="144">
        <f>Admin!AC10</f>
        <v>900</v>
      </c>
      <c r="D244" s="151" t="str">
        <f>Admin!AD10</f>
        <v>083</v>
      </c>
      <c r="E244" s="151"/>
      <c r="F244" s="144"/>
      <c r="G244" s="144"/>
      <c r="H244" s="144">
        <f>Admin!AG10</f>
        <v>110</v>
      </c>
      <c r="I244" s="144" t="str">
        <f>Admin!AH10</f>
        <v/>
      </c>
      <c r="J244" s="152">
        <f>Admin!AI10</f>
        <v>0</v>
      </c>
      <c r="K244" s="152">
        <f>Admin!AJ10</f>
        <v>0</v>
      </c>
      <c r="L244" s="152">
        <f>Admin!AK10</f>
        <v>0</v>
      </c>
      <c r="M244" s="152">
        <f>Admin!AL10</f>
        <v>0</v>
      </c>
      <c r="N244" s="152">
        <f>Admin!AM10</f>
        <v>0</v>
      </c>
      <c r="O244" s="152">
        <f>Admin!AN10</f>
        <v>0</v>
      </c>
      <c r="P244" s="152">
        <f>Admin!AO10</f>
        <v>0</v>
      </c>
      <c r="Q244" s="152">
        <f>Admin!AP10</f>
        <v>0</v>
      </c>
      <c r="R244" s="152">
        <f>Admin!AQ10</f>
        <v>0</v>
      </c>
      <c r="S244" s="152">
        <f>Admin!AR10</f>
        <v>0</v>
      </c>
      <c r="T244" s="152">
        <f>Admin!AS10</f>
        <v>0</v>
      </c>
      <c r="U244" s="152">
        <f>Admin!AT10</f>
        <v>0</v>
      </c>
      <c r="V244" s="152">
        <f t="shared" si="1"/>
        <v>0</v>
      </c>
    </row>
    <row r="245" ht="12.75" customHeight="1">
      <c r="A245" s="144" t="str">
        <f>Admin!AA11</f>
        <v>Budget</v>
      </c>
      <c r="B245" s="144" t="str">
        <f>Admin!AB11</f>
        <v>7010-000000</v>
      </c>
      <c r="C245" s="144">
        <f>Admin!AC11</f>
        <v>900</v>
      </c>
      <c r="D245" s="151" t="str">
        <f>Admin!AD11</f>
        <v>083</v>
      </c>
      <c r="E245" s="151"/>
      <c r="F245" s="144"/>
      <c r="G245" s="144"/>
      <c r="H245" s="144">
        <f>Admin!AG11</f>
        <v>110</v>
      </c>
      <c r="I245" s="144" t="str">
        <f>Admin!AH11</f>
        <v/>
      </c>
      <c r="J245" s="152">
        <f>Admin!AI11</f>
        <v>0</v>
      </c>
      <c r="K245" s="152">
        <f>Admin!AJ11</f>
        <v>0</v>
      </c>
      <c r="L245" s="152">
        <f>Admin!AK11</f>
        <v>0</v>
      </c>
      <c r="M245" s="152">
        <f>Admin!AL11</f>
        <v>0</v>
      </c>
      <c r="N245" s="152">
        <f>Admin!AM11</f>
        <v>0</v>
      </c>
      <c r="O245" s="152">
        <f>Admin!AN11</f>
        <v>0</v>
      </c>
      <c r="P245" s="152">
        <f>Admin!AO11</f>
        <v>0</v>
      </c>
      <c r="Q245" s="152">
        <f>Admin!AP11</f>
        <v>0</v>
      </c>
      <c r="R245" s="152">
        <f>Admin!AQ11</f>
        <v>0</v>
      </c>
      <c r="S245" s="152">
        <f>Admin!AR11</f>
        <v>0</v>
      </c>
      <c r="T245" s="152">
        <f>Admin!AS11</f>
        <v>0</v>
      </c>
      <c r="U245" s="152">
        <f>Admin!AT11</f>
        <v>0</v>
      </c>
      <c r="V245" s="152">
        <f t="shared" si="1"/>
        <v>0</v>
      </c>
    </row>
    <row r="246" ht="12.75" customHeight="1">
      <c r="A246" s="144" t="str">
        <f>Admin!AA12</f>
        <v>Budget</v>
      </c>
      <c r="B246" s="144" t="str">
        <f>Admin!AB12</f>
        <v>7012-000000</v>
      </c>
      <c r="C246" s="144">
        <f>Admin!AC12</f>
        <v>900</v>
      </c>
      <c r="D246" s="151" t="str">
        <f>Admin!AD12</f>
        <v>083</v>
      </c>
      <c r="E246" s="151"/>
      <c r="F246" s="144"/>
      <c r="G246" s="144"/>
      <c r="H246" s="144">
        <f>Admin!AG12</f>
        <v>110</v>
      </c>
      <c r="I246" s="144" t="str">
        <f>Admin!AH12</f>
        <v/>
      </c>
      <c r="J246" s="152">
        <f>Admin!AI12</f>
        <v>30</v>
      </c>
      <c r="K246" s="152">
        <f>Admin!AJ12</f>
        <v>30</v>
      </c>
      <c r="L246" s="152">
        <f>Admin!AK12</f>
        <v>30</v>
      </c>
      <c r="M246" s="152">
        <f>Admin!AL12</f>
        <v>30</v>
      </c>
      <c r="N246" s="152">
        <f>Admin!AM12</f>
        <v>30</v>
      </c>
      <c r="O246" s="152">
        <f>Admin!AN12</f>
        <v>30</v>
      </c>
      <c r="P246" s="152">
        <f>Admin!AO12</f>
        <v>30</v>
      </c>
      <c r="Q246" s="152">
        <f>Admin!AP12</f>
        <v>30</v>
      </c>
      <c r="R246" s="152">
        <f>Admin!AQ12</f>
        <v>30</v>
      </c>
      <c r="S246" s="152">
        <f>Admin!AR12</f>
        <v>30</v>
      </c>
      <c r="T246" s="152">
        <f>Admin!AS12</f>
        <v>30</v>
      </c>
      <c r="U246" s="152">
        <f>Admin!AT12</f>
        <v>30</v>
      </c>
      <c r="V246" s="152">
        <f t="shared" si="1"/>
        <v>360</v>
      </c>
    </row>
    <row r="247" ht="12.75" customHeight="1">
      <c r="A247" s="144" t="str">
        <f>Admin!AA13</f>
        <v>Budget</v>
      </c>
      <c r="B247" s="144" t="str">
        <f>Admin!AB13</f>
        <v>7014-000000</v>
      </c>
      <c r="C247" s="144">
        <f>Admin!AC13</f>
        <v>900</v>
      </c>
      <c r="D247" s="151" t="str">
        <f>Admin!AD13</f>
        <v>083</v>
      </c>
      <c r="E247" s="151"/>
      <c r="F247" s="144"/>
      <c r="G247" s="144"/>
      <c r="H247" s="144">
        <f>Admin!AG13</f>
        <v>110</v>
      </c>
      <c r="I247" s="144" t="str">
        <f>Admin!AH13</f>
        <v/>
      </c>
      <c r="J247" s="152">
        <f>Admin!AI13</f>
        <v>0</v>
      </c>
      <c r="K247" s="152">
        <f>Admin!AJ13</f>
        <v>0</v>
      </c>
      <c r="L247" s="152">
        <f>Admin!AK13</f>
        <v>0</v>
      </c>
      <c r="M247" s="152">
        <f>Admin!AL13</f>
        <v>0</v>
      </c>
      <c r="N247" s="152">
        <f>Admin!AM13</f>
        <v>35</v>
      </c>
      <c r="O247" s="152">
        <f>Admin!AN13</f>
        <v>0</v>
      </c>
      <c r="P247" s="152">
        <f>Admin!AO13</f>
        <v>35</v>
      </c>
      <c r="Q247" s="152">
        <f>Admin!AP13</f>
        <v>35</v>
      </c>
      <c r="R247" s="152">
        <f>Admin!AQ13</f>
        <v>35</v>
      </c>
      <c r="S247" s="152">
        <f>Admin!AR13</f>
        <v>35</v>
      </c>
      <c r="T247" s="152">
        <f>Admin!AS13</f>
        <v>35</v>
      </c>
      <c r="U247" s="152">
        <f>Admin!AT13</f>
        <v>0</v>
      </c>
      <c r="V247" s="152">
        <f t="shared" si="1"/>
        <v>210</v>
      </c>
    </row>
    <row r="248" ht="12.75" customHeight="1">
      <c r="A248" s="144" t="str">
        <f>Admin!AA14</f>
        <v>Budget</v>
      </c>
      <c r="B248" s="144" t="str">
        <f>Admin!AB14</f>
        <v>7020-000000</v>
      </c>
      <c r="C248" s="144">
        <f>Admin!AC14</f>
        <v>900</v>
      </c>
      <c r="D248" s="151" t="str">
        <f>Admin!AD14</f>
        <v>083</v>
      </c>
      <c r="E248" s="151"/>
      <c r="F248" s="144"/>
      <c r="G248" s="144"/>
      <c r="H248" s="144">
        <f>Admin!AG14</f>
        <v>110</v>
      </c>
      <c r="I248" s="144" t="str">
        <f>Admin!AH14</f>
        <v/>
      </c>
      <c r="J248" s="152">
        <f>Admin!AI14</f>
        <v>0</v>
      </c>
      <c r="K248" s="152">
        <f>Admin!AJ14</f>
        <v>0</v>
      </c>
      <c r="L248" s="152">
        <f>Admin!AK14</f>
        <v>0</v>
      </c>
      <c r="M248" s="152">
        <f>Admin!AL14</f>
        <v>0</v>
      </c>
      <c r="N248" s="152">
        <f>Admin!AM14</f>
        <v>0</v>
      </c>
      <c r="O248" s="152">
        <f>Admin!AN14</f>
        <v>0</v>
      </c>
      <c r="P248" s="152">
        <f>Admin!AO14</f>
        <v>0</v>
      </c>
      <c r="Q248" s="152">
        <f>Admin!AP14</f>
        <v>0</v>
      </c>
      <c r="R248" s="152">
        <f>Admin!AQ14</f>
        <v>0</v>
      </c>
      <c r="S248" s="152">
        <f>Admin!AR14</f>
        <v>0</v>
      </c>
      <c r="T248" s="152">
        <f>Admin!AS14</f>
        <v>0</v>
      </c>
      <c r="U248" s="152">
        <f>Admin!AT14</f>
        <v>0</v>
      </c>
      <c r="V248" s="152">
        <f t="shared" si="1"/>
        <v>0</v>
      </c>
    </row>
    <row r="249" ht="12.75" customHeight="1">
      <c r="A249" s="144" t="str">
        <f>Admin!AA15</f>
        <v>Budget</v>
      </c>
      <c r="B249" s="144" t="str">
        <f>Admin!AB15</f>
        <v>7022-000000</v>
      </c>
      <c r="C249" s="144">
        <f>Admin!AC15</f>
        <v>900</v>
      </c>
      <c r="D249" s="151" t="str">
        <f>Admin!AD15</f>
        <v>083</v>
      </c>
      <c r="E249" s="151"/>
      <c r="F249" s="144"/>
      <c r="G249" s="144"/>
      <c r="H249" s="144">
        <f>Admin!AG15</f>
        <v>110</v>
      </c>
      <c r="I249" s="144" t="str">
        <f>Admin!AH15</f>
        <v/>
      </c>
      <c r="J249" s="152">
        <f>Admin!AI15</f>
        <v>0</v>
      </c>
      <c r="K249" s="152">
        <f>Admin!AJ15</f>
        <v>0</v>
      </c>
      <c r="L249" s="152">
        <f>Admin!AK15</f>
        <v>0</v>
      </c>
      <c r="M249" s="152">
        <f>Admin!AL15</f>
        <v>0</v>
      </c>
      <c r="N249" s="152">
        <f>Admin!AM15</f>
        <v>0</v>
      </c>
      <c r="O249" s="152">
        <f>Admin!AN15</f>
        <v>0</v>
      </c>
      <c r="P249" s="152">
        <f>Admin!AO15</f>
        <v>0</v>
      </c>
      <c r="Q249" s="152">
        <f>Admin!AP15</f>
        <v>0</v>
      </c>
      <c r="R249" s="152">
        <f>Admin!AQ15</f>
        <v>0</v>
      </c>
      <c r="S249" s="152">
        <f>Admin!AR15</f>
        <v>0</v>
      </c>
      <c r="T249" s="152">
        <f>Admin!AS15</f>
        <v>0</v>
      </c>
      <c r="U249" s="152">
        <f>Admin!AT15</f>
        <v>0</v>
      </c>
      <c r="V249" s="152">
        <f t="shared" si="1"/>
        <v>0</v>
      </c>
    </row>
    <row r="250" ht="12.75" customHeight="1">
      <c r="A250" s="144" t="str">
        <f>Admin!AA16</f>
        <v>Budget</v>
      </c>
      <c r="B250" s="144" t="str">
        <f>Admin!AB16</f>
        <v>7026-000000</v>
      </c>
      <c r="C250" s="144">
        <f>Admin!AC16</f>
        <v>900</v>
      </c>
      <c r="D250" s="151" t="str">
        <f>Admin!AD16</f>
        <v>083</v>
      </c>
      <c r="E250" s="151"/>
      <c r="F250" s="144"/>
      <c r="G250" s="144"/>
      <c r="H250" s="144">
        <f>Admin!AG16</f>
        <v>110</v>
      </c>
      <c r="I250" s="144" t="str">
        <f>Admin!AH16</f>
        <v/>
      </c>
      <c r="J250" s="152">
        <f>Admin!AI16</f>
        <v>0</v>
      </c>
      <c r="K250" s="152">
        <f>Admin!AJ16</f>
        <v>0</v>
      </c>
      <c r="L250" s="152">
        <f>Admin!AK16</f>
        <v>0</v>
      </c>
      <c r="M250" s="152">
        <f>Admin!AL16</f>
        <v>0</v>
      </c>
      <c r="N250" s="152">
        <f>Admin!AM16</f>
        <v>0</v>
      </c>
      <c r="O250" s="152">
        <f>Admin!AN16</f>
        <v>0</v>
      </c>
      <c r="P250" s="152">
        <f>Admin!AO16</f>
        <v>0</v>
      </c>
      <c r="Q250" s="152">
        <f>Admin!AP16</f>
        <v>0</v>
      </c>
      <c r="R250" s="152">
        <f>Admin!AQ16</f>
        <v>0</v>
      </c>
      <c r="S250" s="152">
        <f>Admin!AR16</f>
        <v>0</v>
      </c>
      <c r="T250" s="152">
        <f>Admin!AS16</f>
        <v>0</v>
      </c>
      <c r="U250" s="152">
        <f>Admin!AT16</f>
        <v>0</v>
      </c>
      <c r="V250" s="152">
        <f t="shared" si="1"/>
        <v>0</v>
      </c>
    </row>
    <row r="251" ht="12.75" customHeight="1">
      <c r="A251" s="144" t="str">
        <f>Admin!AA17</f>
        <v>Budget</v>
      </c>
      <c r="B251" s="144" t="str">
        <f>Admin!AB17</f>
        <v>7030-000000</v>
      </c>
      <c r="C251" s="144">
        <f>Admin!AC17</f>
        <v>900</v>
      </c>
      <c r="D251" s="151" t="str">
        <f>Admin!AD17</f>
        <v>083</v>
      </c>
      <c r="E251" s="151"/>
      <c r="F251" s="144"/>
      <c r="G251" s="144"/>
      <c r="H251" s="144">
        <f>Admin!AG17</f>
        <v>110</v>
      </c>
      <c r="I251" s="144" t="str">
        <f>Admin!AH17</f>
        <v/>
      </c>
      <c r="J251" s="152">
        <f>Admin!AI17</f>
        <v>15</v>
      </c>
      <c r="K251" s="152">
        <f>Admin!AJ17</f>
        <v>15</v>
      </c>
      <c r="L251" s="152">
        <f>Admin!AK17</f>
        <v>15</v>
      </c>
      <c r="M251" s="152">
        <f>Admin!AL17</f>
        <v>15</v>
      </c>
      <c r="N251" s="152">
        <f>Admin!AM17</f>
        <v>15</v>
      </c>
      <c r="O251" s="152">
        <f>Admin!AN17</f>
        <v>15</v>
      </c>
      <c r="P251" s="152">
        <f>Admin!AO17</f>
        <v>15</v>
      </c>
      <c r="Q251" s="152">
        <f>Admin!AP17</f>
        <v>15</v>
      </c>
      <c r="R251" s="152">
        <f>Admin!AQ17</f>
        <v>15</v>
      </c>
      <c r="S251" s="152">
        <f>Admin!AR17</f>
        <v>15</v>
      </c>
      <c r="T251" s="152">
        <f>Admin!AS17</f>
        <v>15</v>
      </c>
      <c r="U251" s="152">
        <f>Admin!AT17</f>
        <v>15</v>
      </c>
      <c r="V251" s="152">
        <f t="shared" si="1"/>
        <v>180</v>
      </c>
    </row>
    <row r="252" ht="12.75" customHeight="1">
      <c r="A252" s="144" t="str">
        <f>Admin!AA18</f>
        <v>Budget</v>
      </c>
      <c r="B252" s="144" t="str">
        <f>Admin!AB18</f>
        <v>7032-000000</v>
      </c>
      <c r="C252" s="144">
        <f>Admin!AC18</f>
        <v>900</v>
      </c>
      <c r="D252" s="151" t="str">
        <f>Admin!AD18</f>
        <v>083</v>
      </c>
      <c r="E252" s="151"/>
      <c r="F252" s="144"/>
      <c r="G252" s="144"/>
      <c r="H252" s="144">
        <f>Admin!AG18</f>
        <v>110</v>
      </c>
      <c r="I252" s="144" t="str">
        <f>Admin!AH18</f>
        <v/>
      </c>
      <c r="J252" s="152">
        <f>Admin!AI18</f>
        <v>0</v>
      </c>
      <c r="K252" s="152">
        <f>Admin!AJ18</f>
        <v>0</v>
      </c>
      <c r="L252" s="152">
        <f>Admin!AK18</f>
        <v>0</v>
      </c>
      <c r="M252" s="152">
        <f>Admin!AL18</f>
        <v>0</v>
      </c>
      <c r="N252" s="152">
        <f>Admin!AM18</f>
        <v>0</v>
      </c>
      <c r="O252" s="152">
        <f>Admin!AN18</f>
        <v>0</v>
      </c>
      <c r="P252" s="152">
        <f>Admin!AO18</f>
        <v>0</v>
      </c>
      <c r="Q252" s="152">
        <f>Admin!AP18</f>
        <v>0</v>
      </c>
      <c r="R252" s="152">
        <f>Admin!AQ18</f>
        <v>0</v>
      </c>
      <c r="S252" s="152">
        <f>Admin!AR18</f>
        <v>0</v>
      </c>
      <c r="T252" s="152">
        <f>Admin!AS18</f>
        <v>0</v>
      </c>
      <c r="U252" s="152">
        <f>Admin!AT18</f>
        <v>0</v>
      </c>
      <c r="V252" s="152">
        <f t="shared" si="1"/>
        <v>0</v>
      </c>
    </row>
    <row r="253" ht="12.75" customHeight="1">
      <c r="A253" s="144" t="str">
        <f>Admin!AA19</f>
        <v>Budget</v>
      </c>
      <c r="B253" s="144" t="str">
        <f>Admin!AB19</f>
        <v>7034-000000</v>
      </c>
      <c r="C253" s="144">
        <f>Admin!AC19</f>
        <v>900</v>
      </c>
      <c r="D253" s="151" t="str">
        <f>Admin!AD19</f>
        <v>083</v>
      </c>
      <c r="E253" s="151"/>
      <c r="F253" s="144"/>
      <c r="G253" s="144"/>
      <c r="H253" s="144">
        <f>Admin!AG19</f>
        <v>110</v>
      </c>
      <c r="I253" s="144" t="str">
        <f>Admin!AH19</f>
        <v/>
      </c>
      <c r="J253" s="152">
        <f>Admin!AI19</f>
        <v>0</v>
      </c>
      <c r="K253" s="152">
        <f>Admin!AJ19</f>
        <v>0</v>
      </c>
      <c r="L253" s="152">
        <f>Admin!AK19</f>
        <v>0</v>
      </c>
      <c r="M253" s="152">
        <f>Admin!AL19</f>
        <v>0</v>
      </c>
      <c r="N253" s="152">
        <f>Admin!AM19</f>
        <v>0</v>
      </c>
      <c r="O253" s="152">
        <f>Admin!AN19</f>
        <v>0</v>
      </c>
      <c r="P253" s="152">
        <f>Admin!AO19</f>
        <v>0</v>
      </c>
      <c r="Q253" s="152">
        <f>Admin!AP19</f>
        <v>0</v>
      </c>
      <c r="R253" s="152">
        <f>Admin!AQ19</f>
        <v>0</v>
      </c>
      <c r="S253" s="152">
        <f>Admin!AR19</f>
        <v>0</v>
      </c>
      <c r="T253" s="152">
        <f>Admin!AS19</f>
        <v>0</v>
      </c>
      <c r="U253" s="152">
        <f>Admin!AT19</f>
        <v>0</v>
      </c>
      <c r="V253" s="152">
        <f t="shared" si="1"/>
        <v>0</v>
      </c>
    </row>
    <row r="254" ht="12.75" customHeight="1">
      <c r="A254" s="144" t="str">
        <f>Admin!AA20</f>
        <v>Budget</v>
      </c>
      <c r="B254" s="144" t="str">
        <f>Admin!AB20</f>
        <v>7044-000000</v>
      </c>
      <c r="C254" s="144">
        <f>Admin!AC20</f>
        <v>900</v>
      </c>
      <c r="D254" s="151" t="str">
        <f>Admin!AD20</f>
        <v>083</v>
      </c>
      <c r="E254" s="151"/>
      <c r="F254" s="144"/>
      <c r="G254" s="144"/>
      <c r="H254" s="144">
        <f>Admin!AG20</f>
        <v>110</v>
      </c>
      <c r="I254" s="144" t="str">
        <f>Admin!AH20</f>
        <v/>
      </c>
      <c r="J254" s="152">
        <f>Admin!AI20</f>
        <v>25</v>
      </c>
      <c r="K254" s="152">
        <f>Admin!AJ20</f>
        <v>25</v>
      </c>
      <c r="L254" s="152">
        <f>Admin!AK20</f>
        <v>25</v>
      </c>
      <c r="M254" s="152">
        <f>Admin!AL20</f>
        <v>25</v>
      </c>
      <c r="N254" s="152">
        <f>Admin!AM20</f>
        <v>25</v>
      </c>
      <c r="O254" s="152">
        <f>Admin!AN20</f>
        <v>25</v>
      </c>
      <c r="P254" s="152">
        <f>Admin!AO20</f>
        <v>25</v>
      </c>
      <c r="Q254" s="152">
        <f>Admin!AP20</f>
        <v>25</v>
      </c>
      <c r="R254" s="152">
        <f>Admin!AQ20</f>
        <v>25</v>
      </c>
      <c r="S254" s="152">
        <f>Admin!AR20</f>
        <v>25</v>
      </c>
      <c r="T254" s="152">
        <f>Admin!AS20</f>
        <v>25</v>
      </c>
      <c r="U254" s="152">
        <f>Admin!AT20</f>
        <v>25</v>
      </c>
      <c r="V254" s="152">
        <f t="shared" si="1"/>
        <v>300</v>
      </c>
    </row>
    <row r="255" ht="12.75" customHeight="1">
      <c r="A255" s="144" t="str">
        <f>Admin!AA21</f>
        <v>Budget</v>
      </c>
      <c r="B255" s="144" t="str">
        <f>Admin!AB21</f>
        <v>7046-000000</v>
      </c>
      <c r="C255" s="144">
        <f>Admin!AC21</f>
        <v>900</v>
      </c>
      <c r="D255" s="151" t="str">
        <f>Admin!AD21</f>
        <v>083</v>
      </c>
      <c r="E255" s="151"/>
      <c r="F255" s="144"/>
      <c r="G255" s="144"/>
      <c r="H255" s="144">
        <f>Admin!AG21</f>
        <v>110</v>
      </c>
      <c r="I255" s="144" t="str">
        <f>Admin!AH21</f>
        <v/>
      </c>
      <c r="J255" s="152">
        <f>Admin!AI21</f>
        <v>0</v>
      </c>
      <c r="K255" s="152">
        <f>Admin!AJ21</f>
        <v>0</v>
      </c>
      <c r="L255" s="152">
        <f>Admin!AK21</f>
        <v>0</v>
      </c>
      <c r="M255" s="152">
        <f>Admin!AL21</f>
        <v>0</v>
      </c>
      <c r="N255" s="152">
        <f>Admin!AM21</f>
        <v>0</v>
      </c>
      <c r="O255" s="152">
        <f>Admin!AN21</f>
        <v>0</v>
      </c>
      <c r="P255" s="152">
        <f>Admin!AO21</f>
        <v>0</v>
      </c>
      <c r="Q255" s="152">
        <f>Admin!AP21</f>
        <v>0</v>
      </c>
      <c r="R255" s="152">
        <f>Admin!AQ21</f>
        <v>0</v>
      </c>
      <c r="S255" s="152">
        <f>Admin!AR21</f>
        <v>0</v>
      </c>
      <c r="T255" s="152">
        <f>Admin!AS21</f>
        <v>0</v>
      </c>
      <c r="U255" s="152">
        <f>Admin!AT21</f>
        <v>0</v>
      </c>
      <c r="V255" s="152">
        <f t="shared" si="1"/>
        <v>0</v>
      </c>
    </row>
    <row r="256" ht="12.75" customHeight="1">
      <c r="A256" s="144" t="str">
        <f>Admin!AA22</f>
        <v>Budget</v>
      </c>
      <c r="B256" s="144" t="str">
        <f>Admin!AB22</f>
        <v>7048-000000</v>
      </c>
      <c r="C256" s="144">
        <f>Admin!AC22</f>
        <v>900</v>
      </c>
      <c r="D256" s="151" t="str">
        <f>Admin!AD22</f>
        <v>083</v>
      </c>
      <c r="E256" s="151"/>
      <c r="F256" s="144"/>
      <c r="G256" s="144"/>
      <c r="H256" s="144">
        <f>Admin!AG22</f>
        <v>110</v>
      </c>
      <c r="I256" s="144" t="str">
        <f>Admin!AH22</f>
        <v/>
      </c>
      <c r="J256" s="152">
        <f>Admin!AI22</f>
        <v>0</v>
      </c>
      <c r="K256" s="152">
        <f>Admin!AJ22</f>
        <v>0</v>
      </c>
      <c r="L256" s="152">
        <f>Admin!AK22</f>
        <v>0</v>
      </c>
      <c r="M256" s="152">
        <f>Admin!AL22</f>
        <v>0</v>
      </c>
      <c r="N256" s="152">
        <f>Admin!AM22</f>
        <v>0</v>
      </c>
      <c r="O256" s="152">
        <f>Admin!AN22</f>
        <v>0</v>
      </c>
      <c r="P256" s="152">
        <f>Admin!AO22</f>
        <v>0</v>
      </c>
      <c r="Q256" s="152">
        <f>Admin!AP22</f>
        <v>0</v>
      </c>
      <c r="R256" s="152">
        <f>Admin!AQ22</f>
        <v>0</v>
      </c>
      <c r="S256" s="152">
        <f>Admin!AR22</f>
        <v>0</v>
      </c>
      <c r="T256" s="152">
        <f>Admin!AS22</f>
        <v>0</v>
      </c>
      <c r="U256" s="152">
        <f>Admin!AT22</f>
        <v>0</v>
      </c>
      <c r="V256" s="152">
        <f t="shared" si="1"/>
        <v>0</v>
      </c>
    </row>
    <row r="257" ht="12.75" customHeight="1">
      <c r="A257" s="144" t="str">
        <f>Admin!AA23</f>
        <v>Budget</v>
      </c>
      <c r="B257" s="144" t="str">
        <f>Admin!AB23</f>
        <v>7070-000000</v>
      </c>
      <c r="C257" s="144">
        <f>Admin!AC23</f>
        <v>900</v>
      </c>
      <c r="D257" s="151" t="str">
        <f>Admin!AD23</f>
        <v>083</v>
      </c>
      <c r="E257" s="151"/>
      <c r="F257" s="144"/>
      <c r="G257" s="144"/>
      <c r="H257" s="144">
        <f>Admin!AG23</f>
        <v>110</v>
      </c>
      <c r="I257" s="144" t="str">
        <f>Admin!AH23</f>
        <v/>
      </c>
      <c r="J257" s="152">
        <f>Admin!AI23</f>
        <v>50</v>
      </c>
      <c r="K257" s="152">
        <f>Admin!AJ23</f>
        <v>50</v>
      </c>
      <c r="L257" s="152">
        <f>Admin!AK23</f>
        <v>50</v>
      </c>
      <c r="M257" s="152">
        <f>Admin!AL23</f>
        <v>50</v>
      </c>
      <c r="N257" s="152">
        <f>Admin!AM23</f>
        <v>50</v>
      </c>
      <c r="O257" s="152">
        <f>Admin!AN23</f>
        <v>50</v>
      </c>
      <c r="P257" s="152">
        <f>Admin!AO23</f>
        <v>50</v>
      </c>
      <c r="Q257" s="152">
        <f>Admin!AP23</f>
        <v>75</v>
      </c>
      <c r="R257" s="152">
        <f>Admin!AQ23</f>
        <v>100</v>
      </c>
      <c r="S257" s="152">
        <f>Admin!AR23</f>
        <v>150</v>
      </c>
      <c r="T257" s="152">
        <f>Admin!AS23</f>
        <v>125</v>
      </c>
      <c r="U257" s="152">
        <f>Admin!AT23</f>
        <v>100</v>
      </c>
      <c r="V257" s="152">
        <f t="shared" si="1"/>
        <v>900</v>
      </c>
    </row>
    <row r="258" ht="12.75" customHeight="1">
      <c r="A258" s="144" t="str">
        <f>Admin!AA24</f>
        <v>Budget</v>
      </c>
      <c r="B258" s="144" t="str">
        <f>Admin!AB24</f>
        <v>7078-000000</v>
      </c>
      <c r="C258" s="144">
        <f>Admin!AC24</f>
        <v>900</v>
      </c>
      <c r="D258" s="151" t="str">
        <f>Admin!AD24</f>
        <v>083</v>
      </c>
      <c r="E258" s="151"/>
      <c r="F258" s="144"/>
      <c r="G258" s="144"/>
      <c r="H258" s="144">
        <f>Admin!AG24</f>
        <v>110</v>
      </c>
      <c r="I258" s="144" t="str">
        <f>Admin!AH24</f>
        <v/>
      </c>
      <c r="J258" s="152">
        <f>Admin!AI24</f>
        <v>125</v>
      </c>
      <c r="K258" s="152">
        <f>Admin!AJ24</f>
        <v>0</v>
      </c>
      <c r="L258" s="152">
        <f>Admin!AK24</f>
        <v>125</v>
      </c>
      <c r="M258" s="152">
        <f>Admin!AL24</f>
        <v>0</v>
      </c>
      <c r="N258" s="152">
        <f>Admin!AM24</f>
        <v>0</v>
      </c>
      <c r="O258" s="152">
        <f>Admin!AN24</f>
        <v>0</v>
      </c>
      <c r="P258" s="152">
        <f>Admin!AO24</f>
        <v>0</v>
      </c>
      <c r="Q258" s="152">
        <f>Admin!AP24</f>
        <v>125</v>
      </c>
      <c r="R258" s="152">
        <f>Admin!AQ24</f>
        <v>0</v>
      </c>
      <c r="S258" s="152">
        <f>Admin!AR24</f>
        <v>125</v>
      </c>
      <c r="T258" s="152">
        <f>Admin!AS24</f>
        <v>0</v>
      </c>
      <c r="U258" s="152">
        <f>Admin!AT24</f>
        <v>0</v>
      </c>
      <c r="V258" s="152">
        <f t="shared" si="1"/>
        <v>500</v>
      </c>
    </row>
    <row r="259" ht="12.75" customHeight="1">
      <c r="A259" s="144" t="str">
        <f>Admin!AA25</f>
        <v>Budget</v>
      </c>
      <c r="B259" s="144" t="str">
        <f>Admin!AB25</f>
        <v>7086-000000</v>
      </c>
      <c r="C259" s="144">
        <f>Admin!AC25</f>
        <v>900</v>
      </c>
      <c r="D259" s="151" t="str">
        <f>Admin!AD25</f>
        <v>083</v>
      </c>
      <c r="E259" s="151"/>
      <c r="F259" s="144"/>
      <c r="G259" s="144"/>
      <c r="H259" s="144">
        <f>Admin!AG25</f>
        <v>110</v>
      </c>
      <c r="I259" s="144" t="str">
        <f>Admin!AH25</f>
        <v/>
      </c>
      <c r="J259" s="152">
        <f>Admin!AI25</f>
        <v>0</v>
      </c>
      <c r="K259" s="152">
        <f>Admin!AJ25</f>
        <v>0</v>
      </c>
      <c r="L259" s="152">
        <f>Admin!AK25</f>
        <v>0</v>
      </c>
      <c r="M259" s="152">
        <f>Admin!AL25</f>
        <v>0</v>
      </c>
      <c r="N259" s="152">
        <f>Admin!AM25</f>
        <v>0</v>
      </c>
      <c r="O259" s="152">
        <f>Admin!AN25</f>
        <v>0</v>
      </c>
      <c r="P259" s="152">
        <f>Admin!AO25</f>
        <v>0</v>
      </c>
      <c r="Q259" s="152">
        <f>Admin!AP25</f>
        <v>0</v>
      </c>
      <c r="R259" s="152">
        <f>Admin!AQ25</f>
        <v>0</v>
      </c>
      <c r="S259" s="152">
        <f>Admin!AR25</f>
        <v>0</v>
      </c>
      <c r="T259" s="152">
        <f>Admin!AS25</f>
        <v>0</v>
      </c>
      <c r="U259" s="152">
        <f>Admin!AT25</f>
        <v>0</v>
      </c>
      <c r="V259" s="152">
        <f t="shared" si="1"/>
        <v>0</v>
      </c>
    </row>
    <row r="260" ht="12.75" customHeight="1">
      <c r="A260" s="144" t="str">
        <f>Admin!AA26</f>
        <v>Budget</v>
      </c>
      <c r="B260" s="144" t="str">
        <f>Admin!AB26</f>
        <v>7084-000000</v>
      </c>
      <c r="C260" s="144">
        <f>Admin!AC26</f>
        <v>900</v>
      </c>
      <c r="D260" s="151" t="str">
        <f>Admin!AD26</f>
        <v>083</v>
      </c>
      <c r="E260" s="151"/>
      <c r="F260" s="144"/>
      <c r="G260" s="144"/>
      <c r="H260" s="144">
        <f>Admin!AG26</f>
        <v>110</v>
      </c>
      <c r="I260" s="144" t="str">
        <f>Admin!AH26</f>
        <v/>
      </c>
      <c r="J260" s="152">
        <f>Admin!AI26</f>
        <v>0</v>
      </c>
      <c r="K260" s="152">
        <f>Admin!AJ26</f>
        <v>0</v>
      </c>
      <c r="L260" s="152">
        <f>Admin!AK26</f>
        <v>150</v>
      </c>
      <c r="M260" s="152">
        <f>Admin!AL26</f>
        <v>0</v>
      </c>
      <c r="N260" s="152">
        <f>Admin!AM26</f>
        <v>0</v>
      </c>
      <c r="O260" s="152">
        <f>Admin!AN26</f>
        <v>0</v>
      </c>
      <c r="P260" s="152">
        <f>Admin!AO26</f>
        <v>0</v>
      </c>
      <c r="Q260" s="152">
        <f>Admin!AP26</f>
        <v>0</v>
      </c>
      <c r="R260" s="152">
        <f>Admin!AQ26</f>
        <v>150</v>
      </c>
      <c r="S260" s="152">
        <f>Admin!AR26</f>
        <v>0</v>
      </c>
      <c r="T260" s="152">
        <f>Admin!AS26</f>
        <v>0</v>
      </c>
      <c r="U260" s="152">
        <f>Admin!AT26</f>
        <v>0</v>
      </c>
      <c r="V260" s="152">
        <f t="shared" si="1"/>
        <v>300</v>
      </c>
    </row>
    <row r="261" ht="12.75" customHeight="1">
      <c r="A261" s="144" t="str">
        <f>Admin!AA27</f>
        <v>Budget</v>
      </c>
      <c r="B261" s="144" t="str">
        <f>Admin!AB27</f>
        <v>7088-000000</v>
      </c>
      <c r="C261" s="144">
        <f>Admin!AC27</f>
        <v>900</v>
      </c>
      <c r="D261" s="151" t="str">
        <f>Admin!AD27</f>
        <v>083</v>
      </c>
      <c r="E261" s="151"/>
      <c r="F261" s="144"/>
      <c r="G261" s="144"/>
      <c r="H261" s="144">
        <f>Admin!AG27</f>
        <v>110</v>
      </c>
      <c r="I261" s="144" t="str">
        <f>Admin!AH27</f>
        <v/>
      </c>
      <c r="J261" s="152">
        <f>Admin!AI27</f>
        <v>0</v>
      </c>
      <c r="K261" s="152">
        <f>Admin!AJ27</f>
        <v>0</v>
      </c>
      <c r="L261" s="152">
        <f>Admin!AK27</f>
        <v>0</v>
      </c>
      <c r="M261" s="152">
        <f>Admin!AL27</f>
        <v>0</v>
      </c>
      <c r="N261" s="152">
        <f>Admin!AM27</f>
        <v>0</v>
      </c>
      <c r="O261" s="152">
        <f>Admin!AN27</f>
        <v>0</v>
      </c>
      <c r="P261" s="152">
        <f>Admin!AO27</f>
        <v>0</v>
      </c>
      <c r="Q261" s="152">
        <f>Admin!AP27</f>
        <v>0</v>
      </c>
      <c r="R261" s="152">
        <f>Admin!AQ27</f>
        <v>0</v>
      </c>
      <c r="S261" s="152">
        <f>Admin!AR27</f>
        <v>0</v>
      </c>
      <c r="T261" s="152">
        <f>Admin!AS27</f>
        <v>0</v>
      </c>
      <c r="U261" s="152">
        <f>Admin!AT27</f>
        <v>0</v>
      </c>
      <c r="V261" s="152">
        <f t="shared" si="1"/>
        <v>0</v>
      </c>
    </row>
    <row r="262" ht="12.75" customHeight="1">
      <c r="A262" s="144" t="str">
        <f>Admin!AA28</f>
        <v>Budget</v>
      </c>
      <c r="B262" s="144" t="str">
        <f>Admin!AB28</f>
        <v>7090-000000</v>
      </c>
      <c r="C262" s="144">
        <f>Admin!AC28</f>
        <v>900</v>
      </c>
      <c r="D262" s="151" t="str">
        <f>Admin!AD28</f>
        <v>083</v>
      </c>
      <c r="E262" s="151"/>
      <c r="F262" s="144"/>
      <c r="G262" s="144"/>
      <c r="H262" s="144">
        <f>Admin!AG28</f>
        <v>110</v>
      </c>
      <c r="I262" s="144" t="str">
        <f>Admin!AH28</f>
        <v/>
      </c>
      <c r="J262" s="152">
        <f>Admin!AI28</f>
        <v>0</v>
      </c>
      <c r="K262" s="152">
        <f>Admin!AJ28</f>
        <v>0</v>
      </c>
      <c r="L262" s="152">
        <f>Admin!AK28</f>
        <v>0</v>
      </c>
      <c r="M262" s="152">
        <f>Admin!AL28</f>
        <v>0</v>
      </c>
      <c r="N262" s="152">
        <f>Admin!AM28</f>
        <v>0</v>
      </c>
      <c r="O262" s="152">
        <f>Admin!AN28</f>
        <v>0</v>
      </c>
      <c r="P262" s="152">
        <f>Admin!AO28</f>
        <v>0</v>
      </c>
      <c r="Q262" s="152">
        <f>Admin!AP28</f>
        <v>0</v>
      </c>
      <c r="R262" s="152">
        <f>Admin!AQ28</f>
        <v>0</v>
      </c>
      <c r="S262" s="152">
        <f>Admin!AR28</f>
        <v>0</v>
      </c>
      <c r="T262" s="152">
        <f>Admin!AS28</f>
        <v>0</v>
      </c>
      <c r="U262" s="152">
        <f>Admin!AT28</f>
        <v>0</v>
      </c>
      <c r="V262" s="152">
        <f t="shared" si="1"/>
        <v>0</v>
      </c>
    </row>
    <row r="263" ht="12.75" customHeight="1">
      <c r="A263" s="144" t="str">
        <f>Admin!AA29</f>
        <v>Budget</v>
      </c>
      <c r="B263" s="144" t="str">
        <f>Admin!AB29</f>
        <v/>
      </c>
      <c r="C263" s="144">
        <f>Admin!AC29</f>
        <v>900</v>
      </c>
      <c r="D263" s="151" t="str">
        <f>Admin!AD29</f>
        <v>083</v>
      </c>
      <c r="E263" s="151"/>
      <c r="F263" s="144"/>
      <c r="G263" s="144"/>
      <c r="H263" s="144">
        <f>Admin!AG29</f>
        <v>110</v>
      </c>
      <c r="I263" s="144" t="str">
        <f>Admin!AH29</f>
        <v/>
      </c>
      <c r="J263" s="152">
        <f>Admin!AI29</f>
        <v>0</v>
      </c>
      <c r="K263" s="152">
        <f>Admin!AJ29</f>
        <v>0</v>
      </c>
      <c r="L263" s="152">
        <f>Admin!AK29</f>
        <v>0</v>
      </c>
      <c r="M263" s="152">
        <f>Admin!AL29</f>
        <v>0</v>
      </c>
      <c r="N263" s="152">
        <f>Admin!AM29</f>
        <v>0</v>
      </c>
      <c r="O263" s="152">
        <f>Admin!AN29</f>
        <v>0</v>
      </c>
      <c r="P263" s="152">
        <f>Admin!AO29</f>
        <v>0</v>
      </c>
      <c r="Q263" s="152">
        <f>Admin!AP29</f>
        <v>0</v>
      </c>
      <c r="R263" s="152">
        <f>Admin!AQ29</f>
        <v>0</v>
      </c>
      <c r="S263" s="152">
        <f>Admin!AR29</f>
        <v>0</v>
      </c>
      <c r="T263" s="152">
        <f>Admin!AS29</f>
        <v>0</v>
      </c>
      <c r="U263" s="152">
        <f>Admin!AT29</f>
        <v>0</v>
      </c>
      <c r="V263" s="152">
        <f t="shared" si="1"/>
        <v>0</v>
      </c>
    </row>
    <row r="264" ht="12.75" customHeight="1">
      <c r="A264" s="144" t="str">
        <f>Admin!AA30</f>
        <v>Budget</v>
      </c>
      <c r="B264" s="144" t="str">
        <f>Admin!AB30</f>
        <v/>
      </c>
      <c r="C264" s="144">
        <f>Admin!AC30</f>
        <v>900</v>
      </c>
      <c r="D264" s="151" t="str">
        <f>Admin!AD30</f>
        <v>083</v>
      </c>
      <c r="E264" s="151"/>
      <c r="F264" s="144"/>
      <c r="G264" s="144"/>
      <c r="H264" s="144">
        <f>Admin!AG30</f>
        <v>110</v>
      </c>
      <c r="I264" s="144" t="str">
        <f>Admin!AH30</f>
        <v/>
      </c>
      <c r="J264" s="152">
        <f>Admin!AI30</f>
        <v>0</v>
      </c>
      <c r="K264" s="152">
        <f>Admin!AJ30</f>
        <v>0</v>
      </c>
      <c r="L264" s="152">
        <f>Admin!AK30</f>
        <v>0</v>
      </c>
      <c r="M264" s="152">
        <f>Admin!AL30</f>
        <v>0</v>
      </c>
      <c r="N264" s="152">
        <f>Admin!AM30</f>
        <v>0</v>
      </c>
      <c r="O264" s="152">
        <f>Admin!AN30</f>
        <v>0</v>
      </c>
      <c r="P264" s="152">
        <f>Admin!AO30</f>
        <v>0</v>
      </c>
      <c r="Q264" s="152">
        <f>Admin!AP30</f>
        <v>0</v>
      </c>
      <c r="R264" s="152">
        <f>Admin!AQ30</f>
        <v>0</v>
      </c>
      <c r="S264" s="152">
        <f>Admin!AR30</f>
        <v>0</v>
      </c>
      <c r="T264" s="152">
        <f>Admin!AS30</f>
        <v>0</v>
      </c>
      <c r="U264" s="152">
        <f>Admin!AT30</f>
        <v>0</v>
      </c>
      <c r="V264" s="152">
        <f t="shared" si="1"/>
        <v>0</v>
      </c>
    </row>
    <row r="265" ht="12.75" customHeight="1">
      <c r="A265" s="144" t="str">
        <f>Admin!AA31</f>
        <v>Budget</v>
      </c>
      <c r="B265" s="144" t="str">
        <f>Admin!AB31</f>
        <v/>
      </c>
      <c r="C265" s="144">
        <f>Admin!AC31</f>
        <v>900</v>
      </c>
      <c r="D265" s="151" t="str">
        <f>Admin!AD31</f>
        <v>083</v>
      </c>
      <c r="E265" s="151"/>
      <c r="F265" s="144"/>
      <c r="G265" s="144"/>
      <c r="H265" s="144">
        <f>Admin!AG31</f>
        <v>110</v>
      </c>
      <c r="I265" s="144" t="str">
        <f>Admin!AH31</f>
        <v/>
      </c>
      <c r="J265" s="152">
        <f>Admin!AI31</f>
        <v>0</v>
      </c>
      <c r="K265" s="152">
        <f>Admin!AJ31</f>
        <v>0</v>
      </c>
      <c r="L265" s="152">
        <f>Admin!AK31</f>
        <v>0</v>
      </c>
      <c r="M265" s="152">
        <f>Admin!AL31</f>
        <v>0</v>
      </c>
      <c r="N265" s="152">
        <f>Admin!AM31</f>
        <v>0</v>
      </c>
      <c r="O265" s="152">
        <f>Admin!AN31</f>
        <v>0</v>
      </c>
      <c r="P265" s="152">
        <f>Admin!AO31</f>
        <v>0</v>
      </c>
      <c r="Q265" s="152">
        <f>Admin!AP31</f>
        <v>0</v>
      </c>
      <c r="R265" s="152">
        <f>Admin!AQ31</f>
        <v>0</v>
      </c>
      <c r="S265" s="152">
        <f>Admin!AR31</f>
        <v>0</v>
      </c>
      <c r="T265" s="152">
        <f>Admin!AS31</f>
        <v>0</v>
      </c>
      <c r="U265" s="152">
        <f>Admin!AT31</f>
        <v>0</v>
      </c>
      <c r="V265" s="152">
        <f t="shared" si="1"/>
        <v>0</v>
      </c>
    </row>
    <row r="266" ht="12.75" customHeight="1">
      <c r="A266" s="144" t="str">
        <f>Admin!AA32</f>
        <v>Budget</v>
      </c>
      <c r="B266" s="144" t="str">
        <f>Admin!AB32</f>
        <v/>
      </c>
      <c r="C266" s="144">
        <f>Admin!AC32</f>
        <v>900</v>
      </c>
      <c r="D266" s="151" t="str">
        <f>Admin!AD32</f>
        <v>083</v>
      </c>
      <c r="E266" s="151"/>
      <c r="F266" s="144"/>
      <c r="G266" s="144"/>
      <c r="H266" s="144">
        <f>Admin!AG32</f>
        <v>110</v>
      </c>
      <c r="I266" s="144" t="str">
        <f>Admin!AH32</f>
        <v/>
      </c>
      <c r="J266" s="152">
        <f>Admin!AI32</f>
        <v>0</v>
      </c>
      <c r="K266" s="152">
        <f>Admin!AJ32</f>
        <v>0</v>
      </c>
      <c r="L266" s="152">
        <f>Admin!AK32</f>
        <v>0</v>
      </c>
      <c r="M266" s="152">
        <f>Admin!AL32</f>
        <v>0</v>
      </c>
      <c r="N266" s="152">
        <f>Admin!AM32</f>
        <v>0</v>
      </c>
      <c r="O266" s="152">
        <f>Admin!AN32</f>
        <v>0</v>
      </c>
      <c r="P266" s="152">
        <f>Admin!AO32</f>
        <v>0</v>
      </c>
      <c r="Q266" s="152">
        <f>Admin!AP32</f>
        <v>0</v>
      </c>
      <c r="R266" s="152">
        <f>Admin!AQ32</f>
        <v>0</v>
      </c>
      <c r="S266" s="152">
        <f>Admin!AR32</f>
        <v>0</v>
      </c>
      <c r="T266" s="152">
        <f>Admin!AS32</f>
        <v>0</v>
      </c>
      <c r="U266" s="152">
        <f>Admin!AT32</f>
        <v>0</v>
      </c>
      <c r="V266" s="152">
        <f t="shared" si="1"/>
        <v>0</v>
      </c>
    </row>
    <row r="267" ht="12.75" customHeight="1">
      <c r="A267" s="144" t="str">
        <f>Admin!AA33</f>
        <v>Budget</v>
      </c>
      <c r="B267" s="144" t="str">
        <f>Admin!AB33</f>
        <v/>
      </c>
      <c r="C267" s="144">
        <f>Admin!AC33</f>
        <v>900</v>
      </c>
      <c r="D267" s="151" t="str">
        <f>Admin!AD33</f>
        <v>083</v>
      </c>
      <c r="E267" s="151"/>
      <c r="F267" s="144"/>
      <c r="G267" s="144"/>
      <c r="H267" s="144">
        <f>Admin!AG33</f>
        <v>110</v>
      </c>
      <c r="I267" s="144" t="str">
        <f>Admin!AH33</f>
        <v/>
      </c>
      <c r="J267" s="152">
        <f>Admin!AI33</f>
        <v>0</v>
      </c>
      <c r="K267" s="152">
        <f>Admin!AJ33</f>
        <v>0</v>
      </c>
      <c r="L267" s="152">
        <f>Admin!AK33</f>
        <v>0</v>
      </c>
      <c r="M267" s="152">
        <f>Admin!AL33</f>
        <v>0</v>
      </c>
      <c r="N267" s="152">
        <f>Admin!AM33</f>
        <v>0</v>
      </c>
      <c r="O267" s="152">
        <f>Admin!AN33</f>
        <v>0</v>
      </c>
      <c r="P267" s="152">
        <f>Admin!AO33</f>
        <v>0</v>
      </c>
      <c r="Q267" s="152">
        <f>Admin!AP33</f>
        <v>0</v>
      </c>
      <c r="R267" s="152">
        <f>Admin!AQ33</f>
        <v>0</v>
      </c>
      <c r="S267" s="152">
        <f>Admin!AR33</f>
        <v>0</v>
      </c>
      <c r="T267" s="152">
        <f>Admin!AS33</f>
        <v>0</v>
      </c>
      <c r="U267" s="152">
        <f>Admin!AT33</f>
        <v>0</v>
      </c>
      <c r="V267" s="152">
        <f t="shared" si="1"/>
        <v>0</v>
      </c>
    </row>
    <row r="268" ht="12.75" customHeight="1">
      <c r="A268" s="144" t="str">
        <f>Admin!AA34</f>
        <v>Budget</v>
      </c>
      <c r="B268" s="144" t="str">
        <f>Admin!AB34</f>
        <v/>
      </c>
      <c r="C268" s="144">
        <f>Admin!AC34</f>
        <v>900</v>
      </c>
      <c r="D268" s="151" t="str">
        <f>Admin!AD34</f>
        <v>083</v>
      </c>
      <c r="E268" s="151"/>
      <c r="F268" s="144"/>
      <c r="G268" s="144"/>
      <c r="H268" s="144">
        <f>Admin!AG34</f>
        <v>110</v>
      </c>
      <c r="I268" s="144" t="str">
        <f>Admin!AH34</f>
        <v/>
      </c>
      <c r="J268" s="152">
        <f>Admin!AI34</f>
        <v>0</v>
      </c>
      <c r="K268" s="152">
        <f>Admin!AJ34</f>
        <v>0</v>
      </c>
      <c r="L268" s="152">
        <f>Admin!AK34</f>
        <v>0</v>
      </c>
      <c r="M268" s="152">
        <f>Admin!AL34</f>
        <v>0</v>
      </c>
      <c r="N268" s="152">
        <f>Admin!AM34</f>
        <v>0</v>
      </c>
      <c r="O268" s="152">
        <f>Admin!AN34</f>
        <v>0</v>
      </c>
      <c r="P268" s="152">
        <f>Admin!AO34</f>
        <v>0</v>
      </c>
      <c r="Q268" s="152">
        <f>Admin!AP34</f>
        <v>0</v>
      </c>
      <c r="R268" s="152">
        <f>Admin!AQ34</f>
        <v>0</v>
      </c>
      <c r="S268" s="152">
        <f>Admin!AR34</f>
        <v>0</v>
      </c>
      <c r="T268" s="152">
        <f>Admin!AS34</f>
        <v>0</v>
      </c>
      <c r="U268" s="152">
        <f>Admin!AT34</f>
        <v>0</v>
      </c>
      <c r="V268" s="152">
        <f t="shared" si="1"/>
        <v>0</v>
      </c>
    </row>
    <row r="269" ht="12.75" customHeight="1">
      <c r="A269" s="144" t="str">
        <f>Admin!AA35</f>
        <v>Budget</v>
      </c>
      <c r="B269" s="144" t="str">
        <f>Admin!AB35</f>
        <v/>
      </c>
      <c r="C269" s="144">
        <f>Admin!AC35</f>
        <v>900</v>
      </c>
      <c r="D269" s="151" t="str">
        <f>Admin!AD35</f>
        <v>083</v>
      </c>
      <c r="E269" s="151"/>
      <c r="F269" s="144"/>
      <c r="G269" s="144"/>
      <c r="H269" s="144">
        <f>Admin!AG35</f>
        <v>110</v>
      </c>
      <c r="I269" s="144" t="str">
        <f>Admin!AH35</f>
        <v/>
      </c>
      <c r="J269" s="152">
        <f>Admin!AI35</f>
        <v>0</v>
      </c>
      <c r="K269" s="152">
        <f>Admin!AJ35</f>
        <v>0</v>
      </c>
      <c r="L269" s="152">
        <f>Admin!AK35</f>
        <v>0</v>
      </c>
      <c r="M269" s="152">
        <f>Admin!AL35</f>
        <v>0</v>
      </c>
      <c r="N269" s="152">
        <f>Admin!AM35</f>
        <v>0</v>
      </c>
      <c r="O269" s="152">
        <f>Admin!AN35</f>
        <v>0</v>
      </c>
      <c r="P269" s="152">
        <f>Admin!AO35</f>
        <v>0</v>
      </c>
      <c r="Q269" s="152">
        <f>Admin!AP35</f>
        <v>0</v>
      </c>
      <c r="R269" s="152">
        <f>Admin!AQ35</f>
        <v>0</v>
      </c>
      <c r="S269" s="152">
        <f>Admin!AR35</f>
        <v>0</v>
      </c>
      <c r="T269" s="152">
        <f>Admin!AS35</f>
        <v>0</v>
      </c>
      <c r="U269" s="152">
        <f>Admin!AT35</f>
        <v>0</v>
      </c>
      <c r="V269" s="152">
        <f t="shared" si="1"/>
        <v>0</v>
      </c>
    </row>
    <row r="270" ht="12.75" customHeight="1">
      <c r="A270" s="144" t="str">
        <f>Admin!AA36</f>
        <v>Budget</v>
      </c>
      <c r="B270" s="144" t="str">
        <f>Admin!AB36</f>
        <v/>
      </c>
      <c r="C270" s="144">
        <f>Admin!AC36</f>
        <v>900</v>
      </c>
      <c r="D270" s="151" t="str">
        <f>Admin!AD36</f>
        <v>083</v>
      </c>
      <c r="E270" s="151"/>
      <c r="F270" s="144"/>
      <c r="G270" s="144"/>
      <c r="H270" s="144">
        <f>Admin!AG36</f>
        <v>110</v>
      </c>
      <c r="I270" s="144" t="str">
        <f>Admin!AH36</f>
        <v/>
      </c>
      <c r="J270" s="152">
        <f>Admin!AI36</f>
        <v>0</v>
      </c>
      <c r="K270" s="152">
        <f>Admin!AJ36</f>
        <v>0</v>
      </c>
      <c r="L270" s="152">
        <f>Admin!AK36</f>
        <v>0</v>
      </c>
      <c r="M270" s="152">
        <f>Admin!AL36</f>
        <v>0</v>
      </c>
      <c r="N270" s="152">
        <f>Admin!AM36</f>
        <v>0</v>
      </c>
      <c r="O270" s="152">
        <f>Admin!AN36</f>
        <v>0</v>
      </c>
      <c r="P270" s="152">
        <f>Admin!AO36</f>
        <v>0</v>
      </c>
      <c r="Q270" s="152">
        <f>Admin!AP36</f>
        <v>0</v>
      </c>
      <c r="R270" s="152">
        <f>Admin!AQ36</f>
        <v>0</v>
      </c>
      <c r="S270" s="152">
        <f>Admin!AR36</f>
        <v>0</v>
      </c>
      <c r="T270" s="152">
        <f>Admin!AS36</f>
        <v>0</v>
      </c>
      <c r="U270" s="152">
        <f>Admin!AT36</f>
        <v>0</v>
      </c>
      <c r="V270" s="152">
        <f t="shared" si="1"/>
        <v>0</v>
      </c>
    </row>
    <row r="271" ht="12.75" customHeight="1">
      <c r="A271" s="144" t="str">
        <f>Travel!AA10</f>
        <v>Budget</v>
      </c>
      <c r="B271" s="144" t="str">
        <f>Travel!AB10</f>
        <v>7056-000000</v>
      </c>
      <c r="C271" s="144">
        <f>Travel!AC10</f>
        <v>951</v>
      </c>
      <c r="D271" s="151" t="str">
        <f>Travel!AD10</f>
        <v>083</v>
      </c>
      <c r="E271" s="151"/>
      <c r="F271" s="144"/>
      <c r="G271" s="144"/>
      <c r="H271" s="144">
        <f>Travel!AG10</f>
        <v>110</v>
      </c>
      <c r="I271" s="144" t="str">
        <f>Travel!AH10</f>
        <v/>
      </c>
      <c r="J271" s="152">
        <f>Travel!AI10</f>
        <v>0</v>
      </c>
      <c r="K271" s="152">
        <f>Travel!AJ10</f>
        <v>125</v>
      </c>
      <c r="L271" s="152">
        <f>Travel!AK10</f>
        <v>0</v>
      </c>
      <c r="M271" s="152">
        <f>Travel!AL10</f>
        <v>0</v>
      </c>
      <c r="N271" s="152">
        <f>Travel!AM10</f>
        <v>0</v>
      </c>
      <c r="O271" s="152">
        <f>Travel!AN10</f>
        <v>0</v>
      </c>
      <c r="P271" s="152">
        <f>Travel!AO10</f>
        <v>0</v>
      </c>
      <c r="Q271" s="152">
        <f>Travel!AP10</f>
        <v>0</v>
      </c>
      <c r="R271" s="152">
        <f>Travel!AQ10</f>
        <v>0</v>
      </c>
      <c r="S271" s="152">
        <f>Travel!AR10</f>
        <v>0</v>
      </c>
      <c r="T271" s="152">
        <f>Travel!AS10</f>
        <v>0</v>
      </c>
      <c r="U271" s="152">
        <f>Travel!AT10</f>
        <v>0</v>
      </c>
      <c r="V271" s="152">
        <f t="shared" si="1"/>
        <v>125</v>
      </c>
    </row>
    <row r="272" ht="12.75" customHeight="1">
      <c r="A272" s="144" t="str">
        <f>Travel!AA11</f>
        <v>Budget</v>
      </c>
      <c r="B272" s="144" t="str">
        <f>Travel!AB11</f>
        <v>7058-000000</v>
      </c>
      <c r="C272" s="144">
        <f>Travel!AC11</f>
        <v>951</v>
      </c>
      <c r="D272" s="151" t="str">
        <f>Travel!AD11</f>
        <v>083</v>
      </c>
      <c r="E272" s="151"/>
      <c r="F272" s="144"/>
      <c r="G272" s="144"/>
      <c r="H272" s="144">
        <f>Travel!AG11</f>
        <v>110</v>
      </c>
      <c r="I272" s="144" t="str">
        <f>Travel!AH11</f>
        <v/>
      </c>
      <c r="J272" s="152">
        <f>Travel!AI11</f>
        <v>0</v>
      </c>
      <c r="K272" s="152">
        <f>Travel!AJ11</f>
        <v>1635</v>
      </c>
      <c r="L272" s="152">
        <f>Travel!AK11</f>
        <v>0</v>
      </c>
      <c r="M272" s="152">
        <f>Travel!AL11</f>
        <v>0</v>
      </c>
      <c r="N272" s="152">
        <f>Travel!AM11</f>
        <v>0</v>
      </c>
      <c r="O272" s="152">
        <f>Travel!AN11</f>
        <v>0</v>
      </c>
      <c r="P272" s="152">
        <f>Travel!AO11</f>
        <v>600</v>
      </c>
      <c r="Q272" s="152">
        <f>Travel!AP11</f>
        <v>0</v>
      </c>
      <c r="R272" s="152">
        <f>Travel!AQ11</f>
        <v>0</v>
      </c>
      <c r="S272" s="152">
        <f>Travel!AR11</f>
        <v>0</v>
      </c>
      <c r="T272" s="152">
        <f>Travel!AS11</f>
        <v>0</v>
      </c>
      <c r="U272" s="152">
        <f>Travel!AT11</f>
        <v>0</v>
      </c>
      <c r="V272" s="152">
        <f t="shared" si="1"/>
        <v>2235</v>
      </c>
    </row>
    <row r="273" ht="12.75" customHeight="1">
      <c r="A273" s="144" t="str">
        <f>Travel!AA12</f>
        <v>Budget</v>
      </c>
      <c r="B273" s="144" t="str">
        <f>Travel!AB12</f>
        <v>7060-000000</v>
      </c>
      <c r="C273" s="144">
        <f>Travel!AC12</f>
        <v>951</v>
      </c>
      <c r="D273" s="151" t="str">
        <f>Travel!AD12</f>
        <v>083</v>
      </c>
      <c r="E273" s="151"/>
      <c r="F273" s="144"/>
      <c r="G273" s="144"/>
      <c r="H273" s="144">
        <f>Travel!AG12</f>
        <v>110</v>
      </c>
      <c r="I273" s="144" t="str">
        <f>Travel!AH12</f>
        <v/>
      </c>
      <c r="J273" s="152">
        <f>Travel!AI12</f>
        <v>0</v>
      </c>
      <c r="K273" s="152">
        <f>Travel!AJ12</f>
        <v>0</v>
      </c>
      <c r="L273" s="152">
        <f>Travel!AK12</f>
        <v>0</v>
      </c>
      <c r="M273" s="152">
        <f>Travel!AL12</f>
        <v>0</v>
      </c>
      <c r="N273" s="152">
        <f>Travel!AM12</f>
        <v>0</v>
      </c>
      <c r="O273" s="152">
        <f>Travel!AN12</f>
        <v>0</v>
      </c>
      <c r="P273" s="152">
        <f>Travel!AO12</f>
        <v>0</v>
      </c>
      <c r="Q273" s="152">
        <f>Travel!AP12</f>
        <v>0</v>
      </c>
      <c r="R273" s="152">
        <f>Travel!AQ12</f>
        <v>0</v>
      </c>
      <c r="S273" s="152">
        <f>Travel!AR12</f>
        <v>0</v>
      </c>
      <c r="T273" s="152">
        <f>Travel!AS12</f>
        <v>0</v>
      </c>
      <c r="U273" s="152">
        <f>Travel!AT12</f>
        <v>0</v>
      </c>
      <c r="V273" s="152">
        <f t="shared" si="1"/>
        <v>0</v>
      </c>
    </row>
    <row r="274" ht="12.75" customHeight="1">
      <c r="A274" s="144" t="str">
        <f>Travel!AA13</f>
        <v>Budget</v>
      </c>
      <c r="B274" s="144" t="str">
        <f>Travel!AB13</f>
        <v>7062-000000</v>
      </c>
      <c r="C274" s="144">
        <f>Travel!AC13</f>
        <v>951</v>
      </c>
      <c r="D274" s="151" t="str">
        <f>Travel!AD13</f>
        <v>083</v>
      </c>
      <c r="E274" s="151"/>
      <c r="F274" s="144"/>
      <c r="G274" s="144"/>
      <c r="H274" s="144">
        <f>Travel!AG13</f>
        <v>110</v>
      </c>
      <c r="I274" s="144" t="str">
        <f>Travel!AH13</f>
        <v/>
      </c>
      <c r="J274" s="152">
        <f>Travel!AI13</f>
        <v>150</v>
      </c>
      <c r="K274" s="152">
        <f>Travel!AJ13</f>
        <v>150</v>
      </c>
      <c r="L274" s="152">
        <f>Travel!AK13</f>
        <v>150</v>
      </c>
      <c r="M274" s="152">
        <f>Travel!AL13</f>
        <v>150</v>
      </c>
      <c r="N274" s="152">
        <f>Travel!AM13</f>
        <v>150</v>
      </c>
      <c r="O274" s="152">
        <f>Travel!AN13</f>
        <v>150</v>
      </c>
      <c r="P274" s="152">
        <f>Travel!AO13</f>
        <v>150</v>
      </c>
      <c r="Q274" s="152">
        <f>Travel!AP13</f>
        <v>150</v>
      </c>
      <c r="R274" s="152">
        <f>Travel!AQ13</f>
        <v>150</v>
      </c>
      <c r="S274" s="152">
        <f>Travel!AR13</f>
        <v>150</v>
      </c>
      <c r="T274" s="152">
        <f>Travel!AS13</f>
        <v>150</v>
      </c>
      <c r="U274" s="152">
        <f>Travel!AT13</f>
        <v>150</v>
      </c>
      <c r="V274" s="152">
        <f t="shared" si="1"/>
        <v>1800</v>
      </c>
    </row>
    <row r="275" ht="12.75" customHeight="1">
      <c r="A275" s="144" t="str">
        <f>Travel!AA14</f>
        <v>Budget</v>
      </c>
      <c r="B275" s="144" t="str">
        <f>Travel!AB14</f>
        <v>7064-000000</v>
      </c>
      <c r="C275" s="144">
        <f>Travel!AC14</f>
        <v>951</v>
      </c>
      <c r="D275" s="151" t="str">
        <f>Travel!AD14</f>
        <v>083</v>
      </c>
      <c r="E275" s="151"/>
      <c r="F275" s="144"/>
      <c r="G275" s="144"/>
      <c r="H275" s="144">
        <f>Travel!AG14</f>
        <v>110</v>
      </c>
      <c r="I275" s="144" t="str">
        <f>Travel!AH14</f>
        <v/>
      </c>
      <c r="J275" s="152">
        <f>Travel!AI14</f>
        <v>0</v>
      </c>
      <c r="K275" s="152">
        <f>Travel!AJ14</f>
        <v>150</v>
      </c>
      <c r="L275" s="152">
        <f>Travel!AK14</f>
        <v>0</v>
      </c>
      <c r="M275" s="152">
        <f>Travel!AL14</f>
        <v>0</v>
      </c>
      <c r="N275" s="152">
        <f>Travel!AM14</f>
        <v>0</v>
      </c>
      <c r="O275" s="152">
        <f>Travel!AN14</f>
        <v>0</v>
      </c>
      <c r="P275" s="152">
        <f>Travel!AO14</f>
        <v>150</v>
      </c>
      <c r="Q275" s="152">
        <f>Travel!AP14</f>
        <v>0</v>
      </c>
      <c r="R275" s="152">
        <f>Travel!AQ14</f>
        <v>0</v>
      </c>
      <c r="S275" s="152">
        <f>Travel!AR14</f>
        <v>0</v>
      </c>
      <c r="T275" s="152">
        <f>Travel!AS14</f>
        <v>0</v>
      </c>
      <c r="U275" s="152">
        <f>Travel!AT14</f>
        <v>0</v>
      </c>
      <c r="V275" s="152">
        <f t="shared" si="1"/>
        <v>300</v>
      </c>
    </row>
    <row r="276" ht="12.75" customHeight="1">
      <c r="A276" s="144" t="str">
        <f>Travel!AA15</f>
        <v>Budget</v>
      </c>
      <c r="B276" s="144" t="str">
        <f>Travel!AB15</f>
        <v>7066-000000</v>
      </c>
      <c r="C276" s="144">
        <f>Travel!AC15</f>
        <v>951</v>
      </c>
      <c r="D276" s="151" t="str">
        <f>Travel!AD15</f>
        <v>083</v>
      </c>
      <c r="E276" s="151"/>
      <c r="F276" s="144"/>
      <c r="G276" s="144"/>
      <c r="H276" s="144">
        <f>Travel!AG15</f>
        <v>110</v>
      </c>
      <c r="I276" s="144" t="str">
        <f>Travel!AH15</f>
        <v/>
      </c>
      <c r="J276" s="152">
        <f>Travel!AI15</f>
        <v>0</v>
      </c>
      <c r="K276" s="152">
        <f>Travel!AJ15</f>
        <v>0</v>
      </c>
      <c r="L276" s="152">
        <f>Travel!AK15</f>
        <v>0</v>
      </c>
      <c r="M276" s="152">
        <f>Travel!AL15</f>
        <v>0</v>
      </c>
      <c r="N276" s="152">
        <f>Travel!AM15</f>
        <v>0</v>
      </c>
      <c r="O276" s="152">
        <f>Travel!AN15</f>
        <v>0</v>
      </c>
      <c r="P276" s="152">
        <f>Travel!AO15</f>
        <v>0</v>
      </c>
      <c r="Q276" s="152">
        <f>Travel!AP15</f>
        <v>0</v>
      </c>
      <c r="R276" s="152">
        <f>Travel!AQ15</f>
        <v>0</v>
      </c>
      <c r="S276" s="152">
        <f>Travel!AR15</f>
        <v>0</v>
      </c>
      <c r="T276" s="152">
        <f>Travel!AS15</f>
        <v>0</v>
      </c>
      <c r="U276" s="152">
        <f>Travel!AT15</f>
        <v>0</v>
      </c>
      <c r="V276" s="152">
        <f t="shared" si="1"/>
        <v>0</v>
      </c>
    </row>
    <row r="277" ht="12.75" customHeight="1">
      <c r="A277" s="144" t="str">
        <f>Travel!AA16</f>
        <v>Budget</v>
      </c>
      <c r="B277" s="144" t="str">
        <f>Travel!AB16</f>
        <v>7068-000000</v>
      </c>
      <c r="C277" s="144">
        <f>Travel!AC16</f>
        <v>951</v>
      </c>
      <c r="D277" s="151" t="str">
        <f>Travel!AD16</f>
        <v>083</v>
      </c>
      <c r="E277" s="151"/>
      <c r="F277" s="144"/>
      <c r="G277" s="144"/>
      <c r="H277" s="144">
        <f>Travel!AG16</f>
        <v>110</v>
      </c>
      <c r="I277" s="144" t="str">
        <f>Travel!AH16</f>
        <v/>
      </c>
      <c r="J277" s="152">
        <f>Travel!AI16</f>
        <v>0</v>
      </c>
      <c r="K277" s="152">
        <f>Travel!AJ16</f>
        <v>0</v>
      </c>
      <c r="L277" s="152">
        <f>Travel!AK16</f>
        <v>0</v>
      </c>
      <c r="M277" s="152">
        <f>Travel!AL16</f>
        <v>0</v>
      </c>
      <c r="N277" s="152">
        <f>Travel!AM16</f>
        <v>0</v>
      </c>
      <c r="O277" s="152">
        <f>Travel!AN16</f>
        <v>0</v>
      </c>
      <c r="P277" s="152">
        <f>Travel!AO16</f>
        <v>0</v>
      </c>
      <c r="Q277" s="152">
        <f>Travel!AP16</f>
        <v>0</v>
      </c>
      <c r="R277" s="152">
        <f>Travel!AQ16</f>
        <v>0</v>
      </c>
      <c r="S277" s="152">
        <f>Travel!AR16</f>
        <v>0</v>
      </c>
      <c r="T277" s="152">
        <f>Travel!AS16</f>
        <v>0</v>
      </c>
      <c r="U277" s="152">
        <f>Travel!AT16</f>
        <v>0</v>
      </c>
      <c r="V277" s="152">
        <f t="shared" si="1"/>
        <v>0</v>
      </c>
    </row>
    <row r="278" ht="12.75" customHeight="1">
      <c r="A278" s="144" t="str">
        <f>Travel!AA17</f>
        <v>Budget</v>
      </c>
      <c r="B278" s="144" t="str">
        <f>Travel!AB17</f>
        <v>7078-000000</v>
      </c>
      <c r="C278" s="144">
        <f>Travel!AC17</f>
        <v>951</v>
      </c>
      <c r="D278" s="151" t="str">
        <f>Travel!AD17</f>
        <v>083</v>
      </c>
      <c r="E278" s="151"/>
      <c r="F278" s="144"/>
      <c r="G278" s="144"/>
      <c r="H278" s="144">
        <f>Travel!AG17</f>
        <v>110</v>
      </c>
      <c r="I278" s="144" t="str">
        <f>Travel!AH17</f>
        <v/>
      </c>
      <c r="J278" s="152">
        <f>Travel!AI17</f>
        <v>0</v>
      </c>
      <c r="K278" s="152">
        <f>Travel!AJ17</f>
        <v>240</v>
      </c>
      <c r="L278" s="152">
        <f>Travel!AK17</f>
        <v>0</v>
      </c>
      <c r="M278" s="152">
        <f>Travel!AL17</f>
        <v>0</v>
      </c>
      <c r="N278" s="152">
        <f>Travel!AM17</f>
        <v>0</v>
      </c>
      <c r="O278" s="152">
        <f>Travel!AN17</f>
        <v>0</v>
      </c>
      <c r="P278" s="152">
        <f>Travel!AO17</f>
        <v>75</v>
      </c>
      <c r="Q278" s="152">
        <f>Travel!AP17</f>
        <v>0</v>
      </c>
      <c r="R278" s="152">
        <f>Travel!AQ17</f>
        <v>0</v>
      </c>
      <c r="S278" s="152">
        <f>Travel!AR17</f>
        <v>0</v>
      </c>
      <c r="T278" s="152">
        <f>Travel!AS17</f>
        <v>0</v>
      </c>
      <c r="U278" s="152">
        <f>Travel!AT17</f>
        <v>0</v>
      </c>
      <c r="V278" s="152">
        <f t="shared" si="1"/>
        <v>315</v>
      </c>
    </row>
    <row r="279" ht="12.75" customHeight="1">
      <c r="A279" s="144" t="str">
        <f>Travel!AA21</f>
        <v>Budget</v>
      </c>
      <c r="B279" s="144" t="str">
        <f>Travel!AB21</f>
        <v>7056-000000</v>
      </c>
      <c r="C279" s="144">
        <f>Travel!AC21</f>
        <v>952</v>
      </c>
      <c r="D279" s="151" t="str">
        <f>Travel!AD21</f>
        <v>083</v>
      </c>
      <c r="E279" s="151"/>
      <c r="F279" s="144"/>
      <c r="G279" s="144"/>
      <c r="H279" s="144">
        <f>Travel!AG21</f>
        <v>110</v>
      </c>
      <c r="I279" s="144" t="str">
        <f>Travel!AH21</f>
        <v/>
      </c>
      <c r="J279" s="152">
        <f>Travel!AI21</f>
        <v>0</v>
      </c>
      <c r="K279" s="152">
        <f>Travel!AJ21</f>
        <v>795</v>
      </c>
      <c r="L279" s="152">
        <f>Travel!AK21</f>
        <v>0</v>
      </c>
      <c r="M279" s="152">
        <f>Travel!AL21</f>
        <v>0</v>
      </c>
      <c r="N279" s="152">
        <f>Travel!AM21</f>
        <v>0</v>
      </c>
      <c r="O279" s="152">
        <f>Travel!AN21</f>
        <v>0</v>
      </c>
      <c r="P279" s="152">
        <f>Travel!AO21</f>
        <v>0</v>
      </c>
      <c r="Q279" s="152">
        <f>Travel!AP21</f>
        <v>0</v>
      </c>
      <c r="R279" s="152">
        <f>Travel!AQ21</f>
        <v>0</v>
      </c>
      <c r="S279" s="152">
        <f>Travel!AR21</f>
        <v>0</v>
      </c>
      <c r="T279" s="152">
        <f>Travel!AS21</f>
        <v>0</v>
      </c>
      <c r="U279" s="152">
        <f>Travel!AT21</f>
        <v>0</v>
      </c>
      <c r="V279" s="152">
        <f t="shared" si="1"/>
        <v>795</v>
      </c>
    </row>
    <row r="280" ht="12.75" customHeight="1">
      <c r="A280" s="144" t="str">
        <f>Travel!AA22</f>
        <v>Budget</v>
      </c>
      <c r="B280" s="144" t="str">
        <f>Travel!AB22</f>
        <v>7058-000000</v>
      </c>
      <c r="C280" s="144">
        <f>Travel!AC22</f>
        <v>952</v>
      </c>
      <c r="D280" s="151" t="str">
        <f>Travel!AD22</f>
        <v>083</v>
      </c>
      <c r="E280" s="151"/>
      <c r="F280" s="144"/>
      <c r="G280" s="144"/>
      <c r="H280" s="144">
        <f>Travel!AG22</f>
        <v>110</v>
      </c>
      <c r="I280" s="144" t="str">
        <f>Travel!AH22</f>
        <v/>
      </c>
      <c r="J280" s="152">
        <f>Travel!AI22</f>
        <v>0</v>
      </c>
      <c r="K280" s="152">
        <f>Travel!AJ22</f>
        <v>1635</v>
      </c>
      <c r="L280" s="152">
        <f>Travel!AK22</f>
        <v>0</v>
      </c>
      <c r="M280" s="152">
        <f>Travel!AL22</f>
        <v>0</v>
      </c>
      <c r="N280" s="152">
        <f>Travel!AM22</f>
        <v>0</v>
      </c>
      <c r="O280" s="152">
        <f>Travel!AN22</f>
        <v>0</v>
      </c>
      <c r="P280" s="152">
        <f>Travel!AO22</f>
        <v>600</v>
      </c>
      <c r="Q280" s="152">
        <f>Travel!AP22</f>
        <v>0</v>
      </c>
      <c r="R280" s="152">
        <f>Travel!AQ22</f>
        <v>0</v>
      </c>
      <c r="S280" s="152">
        <f>Travel!AR22</f>
        <v>0</v>
      </c>
      <c r="T280" s="152">
        <f>Travel!AS22</f>
        <v>0</v>
      </c>
      <c r="U280" s="152">
        <f>Travel!AT22</f>
        <v>0</v>
      </c>
      <c r="V280" s="152">
        <f t="shared" si="1"/>
        <v>2235</v>
      </c>
    </row>
    <row r="281" ht="12.75" customHeight="1">
      <c r="A281" s="144" t="str">
        <f>Travel!AA23</f>
        <v>Budget</v>
      </c>
      <c r="B281" s="144" t="str">
        <f>Travel!AB23</f>
        <v>7060-000000</v>
      </c>
      <c r="C281" s="144">
        <f>Travel!AC23</f>
        <v>952</v>
      </c>
      <c r="D281" s="151" t="str">
        <f>Travel!AD23</f>
        <v>083</v>
      </c>
      <c r="E281" s="151"/>
      <c r="F281" s="144"/>
      <c r="G281" s="144"/>
      <c r="H281" s="144">
        <f>Travel!AG23</f>
        <v>110</v>
      </c>
      <c r="I281" s="144" t="str">
        <f>Travel!AH23</f>
        <v/>
      </c>
      <c r="J281" s="152">
        <f>Travel!AI23</f>
        <v>0</v>
      </c>
      <c r="K281" s="152">
        <f>Travel!AJ23</f>
        <v>0</v>
      </c>
      <c r="L281" s="152">
        <f>Travel!AK23</f>
        <v>0</v>
      </c>
      <c r="M281" s="152">
        <f>Travel!AL23</f>
        <v>0</v>
      </c>
      <c r="N281" s="152">
        <f>Travel!AM23</f>
        <v>0</v>
      </c>
      <c r="O281" s="152">
        <f>Travel!AN23</f>
        <v>0</v>
      </c>
      <c r="P281" s="152">
        <f>Travel!AO23</f>
        <v>0</v>
      </c>
      <c r="Q281" s="152">
        <f>Travel!AP23</f>
        <v>0</v>
      </c>
      <c r="R281" s="152">
        <f>Travel!AQ23</f>
        <v>0</v>
      </c>
      <c r="S281" s="152">
        <f>Travel!AR23</f>
        <v>0</v>
      </c>
      <c r="T281" s="152">
        <f>Travel!AS23</f>
        <v>0</v>
      </c>
      <c r="U281" s="152">
        <f>Travel!AT23</f>
        <v>0</v>
      </c>
      <c r="V281" s="152">
        <f t="shared" si="1"/>
        <v>0</v>
      </c>
    </row>
    <row r="282" ht="12.75" customHeight="1">
      <c r="A282" s="144" t="str">
        <f>Travel!AA24</f>
        <v>Budget</v>
      </c>
      <c r="B282" s="144" t="str">
        <f>Travel!AB24</f>
        <v>7062-000000</v>
      </c>
      <c r="C282" s="144">
        <f>Travel!AC24</f>
        <v>952</v>
      </c>
      <c r="D282" s="151" t="str">
        <f>Travel!AD24</f>
        <v>083</v>
      </c>
      <c r="E282" s="151"/>
      <c r="F282" s="144"/>
      <c r="G282" s="144"/>
      <c r="H282" s="144">
        <f>Travel!AG24</f>
        <v>110</v>
      </c>
      <c r="I282" s="144" t="str">
        <f>Travel!AH24</f>
        <v/>
      </c>
      <c r="J282" s="152">
        <f>Travel!AI24</f>
        <v>100</v>
      </c>
      <c r="K282" s="152">
        <f>Travel!AJ24</f>
        <v>100</v>
      </c>
      <c r="L282" s="152">
        <f>Travel!AK24</f>
        <v>100</v>
      </c>
      <c r="M282" s="152">
        <f>Travel!AL24</f>
        <v>150</v>
      </c>
      <c r="N282" s="152">
        <f>Travel!AM24</f>
        <v>150</v>
      </c>
      <c r="O282" s="152">
        <f>Travel!AN24</f>
        <v>150</v>
      </c>
      <c r="P282" s="152">
        <f>Travel!AO24</f>
        <v>150</v>
      </c>
      <c r="Q282" s="152">
        <f>Travel!AP24</f>
        <v>150</v>
      </c>
      <c r="R282" s="152">
        <f>Travel!AQ24</f>
        <v>150</v>
      </c>
      <c r="S282" s="152">
        <f>Travel!AR24</f>
        <v>150</v>
      </c>
      <c r="T282" s="152">
        <f>Travel!AS24</f>
        <v>150</v>
      </c>
      <c r="U282" s="152">
        <f>Travel!AT24</f>
        <v>150</v>
      </c>
      <c r="V282" s="152">
        <f t="shared" si="1"/>
        <v>1650</v>
      </c>
    </row>
    <row r="283" ht="12.75" customHeight="1">
      <c r="A283" s="144" t="str">
        <f>Travel!AA25</f>
        <v>Budget</v>
      </c>
      <c r="B283" s="144" t="str">
        <f>Travel!AB25</f>
        <v>7064-000000</v>
      </c>
      <c r="C283" s="144">
        <f>Travel!AC25</f>
        <v>952</v>
      </c>
      <c r="D283" s="151" t="str">
        <f>Travel!AD25</f>
        <v>083</v>
      </c>
      <c r="E283" s="151"/>
      <c r="F283" s="144"/>
      <c r="G283" s="144"/>
      <c r="H283" s="144">
        <f>Travel!AG25</f>
        <v>110</v>
      </c>
      <c r="I283" s="144" t="str">
        <f>Travel!AH25</f>
        <v/>
      </c>
      <c r="J283" s="152">
        <f>Travel!AI25</f>
        <v>0</v>
      </c>
      <c r="K283" s="152">
        <f>Travel!AJ25</f>
        <v>30</v>
      </c>
      <c r="L283" s="152">
        <f>Travel!AK25</f>
        <v>0</v>
      </c>
      <c r="M283" s="152">
        <f>Travel!AL25</f>
        <v>0</v>
      </c>
      <c r="N283" s="152">
        <f>Travel!AM25</f>
        <v>0</v>
      </c>
      <c r="O283" s="152">
        <f>Travel!AN25</f>
        <v>0</v>
      </c>
      <c r="P283" s="152">
        <f>Travel!AO25</f>
        <v>150</v>
      </c>
      <c r="Q283" s="152">
        <f>Travel!AP25</f>
        <v>0</v>
      </c>
      <c r="R283" s="152">
        <f>Travel!AQ25</f>
        <v>0</v>
      </c>
      <c r="S283" s="152">
        <f>Travel!AR25</f>
        <v>0</v>
      </c>
      <c r="T283" s="152">
        <f>Travel!AS25</f>
        <v>0</v>
      </c>
      <c r="U283" s="152">
        <f>Travel!AT25</f>
        <v>0</v>
      </c>
      <c r="V283" s="152">
        <f t="shared" si="1"/>
        <v>180</v>
      </c>
    </row>
    <row r="284" ht="12.75" customHeight="1">
      <c r="A284" s="144" t="str">
        <f>Travel!AA26</f>
        <v>Budget</v>
      </c>
      <c r="B284" s="144" t="str">
        <f>Travel!AB26</f>
        <v>7066-000000</v>
      </c>
      <c r="C284" s="144">
        <f>Travel!AC26</f>
        <v>952</v>
      </c>
      <c r="D284" s="151" t="str">
        <f>Travel!AD26</f>
        <v>083</v>
      </c>
      <c r="E284" s="151"/>
      <c r="F284" s="144"/>
      <c r="G284" s="144"/>
      <c r="H284" s="144">
        <f>Travel!AG26</f>
        <v>110</v>
      </c>
      <c r="I284" s="144" t="str">
        <f>Travel!AH26</f>
        <v/>
      </c>
      <c r="J284" s="152">
        <f>Travel!AI26</f>
        <v>0</v>
      </c>
      <c r="K284" s="152">
        <f>Travel!AJ26</f>
        <v>6</v>
      </c>
      <c r="L284" s="152">
        <f>Travel!AK26</f>
        <v>0</v>
      </c>
      <c r="M284" s="152">
        <f>Travel!AL26</f>
        <v>0</v>
      </c>
      <c r="N284" s="152">
        <f>Travel!AM26</f>
        <v>0</v>
      </c>
      <c r="O284" s="152">
        <f>Travel!AN26</f>
        <v>0</v>
      </c>
      <c r="P284" s="152">
        <f>Travel!AO26</f>
        <v>0</v>
      </c>
      <c r="Q284" s="152">
        <f>Travel!AP26</f>
        <v>0</v>
      </c>
      <c r="R284" s="152">
        <f>Travel!AQ26</f>
        <v>0</v>
      </c>
      <c r="S284" s="152">
        <f>Travel!AR26</f>
        <v>0</v>
      </c>
      <c r="T284" s="152">
        <f>Travel!AS26</f>
        <v>0</v>
      </c>
      <c r="U284" s="152">
        <f>Travel!AT26</f>
        <v>0</v>
      </c>
      <c r="V284" s="152">
        <f t="shared" si="1"/>
        <v>6</v>
      </c>
    </row>
    <row r="285" ht="12.75" customHeight="1">
      <c r="A285" s="144" t="str">
        <f>Travel!AA27</f>
        <v>Budget</v>
      </c>
      <c r="B285" s="144" t="str">
        <f>Travel!AB27</f>
        <v>7068-000000</v>
      </c>
      <c r="C285" s="144">
        <f>Travel!AC27</f>
        <v>952</v>
      </c>
      <c r="D285" s="151" t="str">
        <f>Travel!AD27</f>
        <v>083</v>
      </c>
      <c r="E285" s="151"/>
      <c r="F285" s="144"/>
      <c r="G285" s="144"/>
      <c r="H285" s="144">
        <f>Travel!AG27</f>
        <v>110</v>
      </c>
      <c r="I285" s="144" t="str">
        <f>Travel!AH27</f>
        <v/>
      </c>
      <c r="J285" s="152">
        <f>Travel!AI27</f>
        <v>0</v>
      </c>
      <c r="K285" s="152">
        <f>Travel!AJ27</f>
        <v>0</v>
      </c>
      <c r="L285" s="152">
        <f>Travel!AK27</f>
        <v>0</v>
      </c>
      <c r="M285" s="152">
        <f>Travel!AL27</f>
        <v>0</v>
      </c>
      <c r="N285" s="152">
        <f>Travel!AM27</f>
        <v>0</v>
      </c>
      <c r="O285" s="152">
        <f>Travel!AN27</f>
        <v>0</v>
      </c>
      <c r="P285" s="152">
        <f>Travel!AO27</f>
        <v>0</v>
      </c>
      <c r="Q285" s="152">
        <f>Travel!AP27</f>
        <v>0</v>
      </c>
      <c r="R285" s="152">
        <f>Travel!AQ27</f>
        <v>0</v>
      </c>
      <c r="S285" s="152">
        <f>Travel!AR27</f>
        <v>0</v>
      </c>
      <c r="T285" s="152">
        <f>Travel!AS27</f>
        <v>0</v>
      </c>
      <c r="U285" s="152">
        <f>Travel!AT27</f>
        <v>0</v>
      </c>
      <c r="V285" s="152">
        <f t="shared" si="1"/>
        <v>0</v>
      </c>
    </row>
    <row r="286" ht="12.75" customHeight="1">
      <c r="A286" s="144" t="str">
        <f>Travel!AA28</f>
        <v>Budget</v>
      </c>
      <c r="B286" s="144" t="str">
        <f>Travel!AB28</f>
        <v>7078-000000</v>
      </c>
      <c r="C286" s="144">
        <f>Travel!AC28</f>
        <v>952</v>
      </c>
      <c r="D286" s="151" t="str">
        <f>Travel!AD28</f>
        <v>083</v>
      </c>
      <c r="E286" s="151"/>
      <c r="F286" s="144"/>
      <c r="G286" s="144"/>
      <c r="H286" s="144">
        <f>Travel!AG28</f>
        <v>110</v>
      </c>
      <c r="I286" s="144" t="str">
        <f>Travel!AH28</f>
        <v/>
      </c>
      <c r="J286" s="152">
        <f>Travel!AI28</f>
        <v>0</v>
      </c>
      <c r="K286" s="152">
        <f>Travel!AJ28</f>
        <v>140</v>
      </c>
      <c r="L286" s="152">
        <f>Travel!AK28</f>
        <v>0</v>
      </c>
      <c r="M286" s="152">
        <f>Travel!AL28</f>
        <v>0</v>
      </c>
      <c r="N286" s="152">
        <f>Travel!AM28</f>
        <v>0</v>
      </c>
      <c r="O286" s="152">
        <f>Travel!AN28</f>
        <v>0</v>
      </c>
      <c r="P286" s="152">
        <f>Travel!AO28</f>
        <v>75</v>
      </c>
      <c r="Q286" s="152">
        <f>Travel!AP28</f>
        <v>0</v>
      </c>
      <c r="R286" s="152">
        <f>Travel!AQ28</f>
        <v>0</v>
      </c>
      <c r="S286" s="152">
        <f>Travel!AR28</f>
        <v>0</v>
      </c>
      <c r="T286" s="152">
        <f>Travel!AS28</f>
        <v>0</v>
      </c>
      <c r="U286" s="152">
        <f>Travel!AT28</f>
        <v>0</v>
      </c>
      <c r="V286" s="152">
        <f t="shared" si="1"/>
        <v>215</v>
      </c>
    </row>
    <row r="287" ht="12.75" customHeight="1">
      <c r="A287" s="144" t="str">
        <f>Travel!AA32</f>
        <v>Budget</v>
      </c>
      <c r="B287" s="144" t="str">
        <f>Travel!AB32</f>
        <v>7056-000000</v>
      </c>
      <c r="C287" s="144">
        <f>Travel!AC32</f>
        <v>953</v>
      </c>
      <c r="D287" s="151" t="str">
        <f>Travel!AD32</f>
        <v>083</v>
      </c>
      <c r="E287" s="151"/>
      <c r="F287" s="144"/>
      <c r="G287" s="144"/>
      <c r="H287" s="144">
        <f>Travel!AG32</f>
        <v>110</v>
      </c>
      <c r="I287" s="144" t="str">
        <f>Travel!AH32</f>
        <v/>
      </c>
      <c r="J287" s="152">
        <f>Travel!AI32</f>
        <v>0</v>
      </c>
      <c r="K287" s="152">
        <f>Travel!AJ32</f>
        <v>0</v>
      </c>
      <c r="L287" s="152">
        <f>Travel!AK32</f>
        <v>0</v>
      </c>
      <c r="M287" s="152">
        <f>Travel!AL32</f>
        <v>0</v>
      </c>
      <c r="N287" s="152">
        <f>Travel!AM32</f>
        <v>0</v>
      </c>
      <c r="O287" s="152">
        <f>Travel!AN32</f>
        <v>0</v>
      </c>
      <c r="P287" s="152">
        <f>Travel!AO32</f>
        <v>0</v>
      </c>
      <c r="Q287" s="152">
        <f>Travel!AP32</f>
        <v>0</v>
      </c>
      <c r="R287" s="152">
        <f>Travel!AQ32</f>
        <v>0</v>
      </c>
      <c r="S287" s="152">
        <f>Travel!AR32</f>
        <v>0</v>
      </c>
      <c r="T287" s="152">
        <f>Travel!AS32</f>
        <v>0</v>
      </c>
      <c r="U287" s="152">
        <f>Travel!AT32</f>
        <v>0</v>
      </c>
      <c r="V287" s="152">
        <f t="shared" si="1"/>
        <v>0</v>
      </c>
    </row>
    <row r="288" ht="12.75" customHeight="1">
      <c r="A288" s="144" t="str">
        <f>Travel!AA33</f>
        <v>Budget</v>
      </c>
      <c r="B288" s="144" t="str">
        <f>Travel!AB33</f>
        <v>7058-000000</v>
      </c>
      <c r="C288" s="144">
        <f>Travel!AC33</f>
        <v>953</v>
      </c>
      <c r="D288" s="151" t="str">
        <f>Travel!AD33</f>
        <v>083</v>
      </c>
      <c r="E288" s="151"/>
      <c r="F288" s="144"/>
      <c r="G288" s="144"/>
      <c r="H288" s="144">
        <f>Travel!AG33</f>
        <v>110</v>
      </c>
      <c r="I288" s="144" t="str">
        <f>Travel!AH33</f>
        <v/>
      </c>
      <c r="J288" s="152">
        <f>Travel!AI33</f>
        <v>0</v>
      </c>
      <c r="K288" s="152">
        <f>Travel!AJ33</f>
        <v>1635</v>
      </c>
      <c r="L288" s="152">
        <f>Travel!AK33</f>
        <v>0</v>
      </c>
      <c r="M288" s="152">
        <f>Travel!AL33</f>
        <v>0</v>
      </c>
      <c r="N288" s="152">
        <f>Travel!AM33</f>
        <v>0</v>
      </c>
      <c r="O288" s="152">
        <f>Travel!AN33</f>
        <v>0</v>
      </c>
      <c r="P288" s="152">
        <f>Travel!AO33</f>
        <v>600</v>
      </c>
      <c r="Q288" s="152">
        <f>Travel!AP33</f>
        <v>0</v>
      </c>
      <c r="R288" s="152">
        <f>Travel!AQ33</f>
        <v>0</v>
      </c>
      <c r="S288" s="152">
        <f>Travel!AR33</f>
        <v>0</v>
      </c>
      <c r="T288" s="152">
        <f>Travel!AS33</f>
        <v>0</v>
      </c>
      <c r="U288" s="152">
        <f>Travel!AT33</f>
        <v>0</v>
      </c>
      <c r="V288" s="152">
        <f t="shared" si="1"/>
        <v>2235</v>
      </c>
    </row>
    <row r="289" ht="12.75" customHeight="1">
      <c r="A289" s="144" t="str">
        <f>Travel!AA34</f>
        <v>Budget</v>
      </c>
      <c r="B289" s="144" t="str">
        <f>Travel!AB34</f>
        <v>7060-000000</v>
      </c>
      <c r="C289" s="144">
        <f>Travel!AC34</f>
        <v>953</v>
      </c>
      <c r="D289" s="151" t="str">
        <f>Travel!AD34</f>
        <v>083</v>
      </c>
      <c r="E289" s="151"/>
      <c r="F289" s="144"/>
      <c r="G289" s="144"/>
      <c r="H289" s="144">
        <f>Travel!AG34</f>
        <v>110</v>
      </c>
      <c r="I289" s="144" t="str">
        <f>Travel!AH34</f>
        <v/>
      </c>
      <c r="J289" s="152">
        <f>Travel!AI34</f>
        <v>0</v>
      </c>
      <c r="K289" s="152">
        <f>Travel!AJ34</f>
        <v>0</v>
      </c>
      <c r="L289" s="152">
        <f>Travel!AK34</f>
        <v>0</v>
      </c>
      <c r="M289" s="152">
        <f>Travel!AL34</f>
        <v>0</v>
      </c>
      <c r="N289" s="152">
        <f>Travel!AM34</f>
        <v>0</v>
      </c>
      <c r="O289" s="152">
        <f>Travel!AN34</f>
        <v>0</v>
      </c>
      <c r="P289" s="152">
        <f>Travel!AO34</f>
        <v>0</v>
      </c>
      <c r="Q289" s="152">
        <f>Travel!AP34</f>
        <v>0</v>
      </c>
      <c r="R289" s="152">
        <f>Travel!AQ34</f>
        <v>0</v>
      </c>
      <c r="S289" s="152">
        <f>Travel!AR34</f>
        <v>0</v>
      </c>
      <c r="T289" s="152">
        <f>Travel!AS34</f>
        <v>0</v>
      </c>
      <c r="U289" s="152">
        <f>Travel!AT34</f>
        <v>0</v>
      </c>
      <c r="V289" s="152">
        <f t="shared" si="1"/>
        <v>0</v>
      </c>
    </row>
    <row r="290" ht="12.75" customHeight="1">
      <c r="A290" s="144" t="str">
        <f>Travel!AA35</f>
        <v>Budget</v>
      </c>
      <c r="B290" s="144" t="str">
        <f>Travel!AB35</f>
        <v>7062-000000</v>
      </c>
      <c r="C290" s="144">
        <f>Travel!AC35</f>
        <v>953</v>
      </c>
      <c r="D290" s="151" t="str">
        <f>Travel!AD35</f>
        <v>083</v>
      </c>
      <c r="E290" s="151"/>
      <c r="F290" s="144"/>
      <c r="G290" s="144"/>
      <c r="H290" s="144">
        <f>Travel!AG35</f>
        <v>110</v>
      </c>
      <c r="I290" s="144" t="str">
        <f>Travel!AH35</f>
        <v/>
      </c>
      <c r="J290" s="152">
        <f>Travel!AI35</f>
        <v>150</v>
      </c>
      <c r="K290" s="152">
        <f>Travel!AJ35</f>
        <v>150</v>
      </c>
      <c r="L290" s="152">
        <f>Travel!AK35</f>
        <v>150</v>
      </c>
      <c r="M290" s="152">
        <f>Travel!AL35</f>
        <v>150</v>
      </c>
      <c r="N290" s="152">
        <f>Travel!AM35</f>
        <v>150</v>
      </c>
      <c r="O290" s="152">
        <f>Travel!AN35</f>
        <v>150</v>
      </c>
      <c r="P290" s="152">
        <f>Travel!AO35</f>
        <v>150</v>
      </c>
      <c r="Q290" s="152">
        <f>Travel!AP35</f>
        <v>150</v>
      </c>
      <c r="R290" s="152">
        <f>Travel!AQ35</f>
        <v>150</v>
      </c>
      <c r="S290" s="152">
        <f>Travel!AR35</f>
        <v>150</v>
      </c>
      <c r="T290" s="152">
        <f>Travel!AS35</f>
        <v>150</v>
      </c>
      <c r="U290" s="152">
        <f>Travel!AT35</f>
        <v>150</v>
      </c>
      <c r="V290" s="152">
        <f t="shared" si="1"/>
        <v>1800</v>
      </c>
    </row>
    <row r="291" ht="12.75" customHeight="1">
      <c r="A291" s="144" t="str">
        <f>Travel!AA36</f>
        <v>Budget</v>
      </c>
      <c r="B291" s="144" t="str">
        <f>Travel!AB36</f>
        <v>7064-000000</v>
      </c>
      <c r="C291" s="144">
        <f>Travel!AC36</f>
        <v>953</v>
      </c>
      <c r="D291" s="151" t="str">
        <f>Travel!AD36</f>
        <v>083</v>
      </c>
      <c r="E291" s="151"/>
      <c r="F291" s="144"/>
      <c r="G291" s="144"/>
      <c r="H291" s="144">
        <f>Travel!AG36</f>
        <v>110</v>
      </c>
      <c r="I291" s="144" t="str">
        <f>Travel!AH36</f>
        <v/>
      </c>
      <c r="J291" s="152">
        <f>Travel!AI36</f>
        <v>0</v>
      </c>
      <c r="K291" s="152">
        <f>Travel!AJ36</f>
        <v>160</v>
      </c>
      <c r="L291" s="152">
        <f>Travel!AK36</f>
        <v>0</v>
      </c>
      <c r="M291" s="152">
        <f>Travel!AL36</f>
        <v>0</v>
      </c>
      <c r="N291" s="152">
        <f>Travel!AM36</f>
        <v>0</v>
      </c>
      <c r="O291" s="152">
        <f>Travel!AN36</f>
        <v>0</v>
      </c>
      <c r="P291" s="152">
        <f>Travel!AO36</f>
        <v>150</v>
      </c>
      <c r="Q291" s="152">
        <f>Travel!AP36</f>
        <v>0</v>
      </c>
      <c r="R291" s="152">
        <f>Travel!AQ36</f>
        <v>0</v>
      </c>
      <c r="S291" s="152">
        <f>Travel!AR36</f>
        <v>0</v>
      </c>
      <c r="T291" s="152">
        <f>Travel!AS36</f>
        <v>0</v>
      </c>
      <c r="U291" s="152">
        <f>Travel!AT36</f>
        <v>0</v>
      </c>
      <c r="V291" s="152">
        <f t="shared" si="1"/>
        <v>310</v>
      </c>
    </row>
    <row r="292" ht="12.75" customHeight="1">
      <c r="A292" s="144" t="str">
        <f>Travel!AA37</f>
        <v>Budget</v>
      </c>
      <c r="B292" s="144" t="str">
        <f>Travel!AB37</f>
        <v>7066-000000</v>
      </c>
      <c r="C292" s="144">
        <f>Travel!AC37</f>
        <v>953</v>
      </c>
      <c r="D292" s="151" t="str">
        <f>Travel!AD37</f>
        <v>083</v>
      </c>
      <c r="E292" s="151"/>
      <c r="F292" s="144"/>
      <c r="G292" s="144"/>
      <c r="H292" s="144">
        <f>Travel!AG37</f>
        <v>110</v>
      </c>
      <c r="I292" s="144" t="str">
        <f>Travel!AH37</f>
        <v/>
      </c>
      <c r="J292" s="152">
        <f>Travel!AI37</f>
        <v>0</v>
      </c>
      <c r="K292" s="152">
        <f>Travel!AJ37</f>
        <v>0</v>
      </c>
      <c r="L292" s="152">
        <f>Travel!AK37</f>
        <v>0</v>
      </c>
      <c r="M292" s="152">
        <f>Travel!AL37</f>
        <v>0</v>
      </c>
      <c r="N292" s="152">
        <f>Travel!AM37</f>
        <v>0</v>
      </c>
      <c r="O292" s="152">
        <f>Travel!AN37</f>
        <v>0</v>
      </c>
      <c r="P292" s="152">
        <f>Travel!AO37</f>
        <v>0</v>
      </c>
      <c r="Q292" s="152">
        <f>Travel!AP37</f>
        <v>0</v>
      </c>
      <c r="R292" s="152">
        <f>Travel!AQ37</f>
        <v>0</v>
      </c>
      <c r="S292" s="152">
        <f>Travel!AR37</f>
        <v>0</v>
      </c>
      <c r="T292" s="152">
        <f>Travel!AS37</f>
        <v>0</v>
      </c>
      <c r="U292" s="152">
        <f>Travel!AT37</f>
        <v>0</v>
      </c>
      <c r="V292" s="152">
        <f t="shared" si="1"/>
        <v>0</v>
      </c>
    </row>
    <row r="293" ht="12.75" customHeight="1">
      <c r="A293" s="144" t="str">
        <f>Travel!AA38</f>
        <v>Budget</v>
      </c>
      <c r="B293" s="144" t="str">
        <f>Travel!AB38</f>
        <v>7068-000000</v>
      </c>
      <c r="C293" s="144">
        <f>Travel!AC38</f>
        <v>953</v>
      </c>
      <c r="D293" s="151" t="str">
        <f>Travel!AD38</f>
        <v>083</v>
      </c>
      <c r="E293" s="151"/>
      <c r="F293" s="144"/>
      <c r="G293" s="144"/>
      <c r="H293" s="144">
        <f>Travel!AG38</f>
        <v>110</v>
      </c>
      <c r="I293" s="144" t="str">
        <f>Travel!AH38</f>
        <v/>
      </c>
      <c r="J293" s="152">
        <f>Travel!AI38</f>
        <v>0</v>
      </c>
      <c r="K293" s="152">
        <f>Travel!AJ38</f>
        <v>0</v>
      </c>
      <c r="L293" s="152">
        <f>Travel!AK38</f>
        <v>0</v>
      </c>
      <c r="M293" s="152">
        <f>Travel!AL38</f>
        <v>0</v>
      </c>
      <c r="N293" s="152">
        <f>Travel!AM38</f>
        <v>0</v>
      </c>
      <c r="O293" s="152">
        <f>Travel!AN38</f>
        <v>0</v>
      </c>
      <c r="P293" s="152">
        <f>Travel!AO38</f>
        <v>0</v>
      </c>
      <c r="Q293" s="152">
        <f>Travel!AP38</f>
        <v>0</v>
      </c>
      <c r="R293" s="152">
        <f>Travel!AQ38</f>
        <v>0</v>
      </c>
      <c r="S293" s="152">
        <f>Travel!AR38</f>
        <v>0</v>
      </c>
      <c r="T293" s="152">
        <f>Travel!AS38</f>
        <v>0</v>
      </c>
      <c r="U293" s="152">
        <f>Travel!AT38</f>
        <v>0</v>
      </c>
      <c r="V293" s="152">
        <f t="shared" si="1"/>
        <v>0</v>
      </c>
    </row>
    <row r="294" ht="12.75" customHeight="1">
      <c r="A294" s="144" t="str">
        <f>Travel!AA39</f>
        <v>Budget</v>
      </c>
      <c r="B294" s="144" t="str">
        <f>Travel!AB39</f>
        <v>7078-000000</v>
      </c>
      <c r="C294" s="144">
        <f>Travel!AC39</f>
        <v>953</v>
      </c>
      <c r="D294" s="151" t="str">
        <f>Travel!AD39</f>
        <v>083</v>
      </c>
      <c r="E294" s="151"/>
      <c r="F294" s="144"/>
      <c r="G294" s="144"/>
      <c r="H294" s="144">
        <f>Travel!AG39</f>
        <v>110</v>
      </c>
      <c r="I294" s="144" t="str">
        <f>Travel!AH39</f>
        <v/>
      </c>
      <c r="J294" s="152">
        <f>Travel!AI39</f>
        <v>0</v>
      </c>
      <c r="K294" s="152">
        <f>Travel!AJ39</f>
        <v>240</v>
      </c>
      <c r="L294" s="152">
        <f>Travel!AK39</f>
        <v>0</v>
      </c>
      <c r="M294" s="152">
        <f>Travel!AL39</f>
        <v>0</v>
      </c>
      <c r="N294" s="152">
        <f>Travel!AM39</f>
        <v>0</v>
      </c>
      <c r="O294" s="152">
        <f>Travel!AN39</f>
        <v>0</v>
      </c>
      <c r="P294" s="152">
        <f>Travel!AO39</f>
        <v>75</v>
      </c>
      <c r="Q294" s="152">
        <f>Travel!AP39</f>
        <v>0</v>
      </c>
      <c r="R294" s="152">
        <f>Travel!AQ39</f>
        <v>0</v>
      </c>
      <c r="S294" s="152">
        <f>Travel!AR39</f>
        <v>0</v>
      </c>
      <c r="T294" s="152">
        <f>Travel!AS39</f>
        <v>0</v>
      </c>
      <c r="U294" s="152">
        <f>Travel!AT39</f>
        <v>0</v>
      </c>
      <c r="V294" s="152">
        <f t="shared" si="1"/>
        <v>315</v>
      </c>
    </row>
    <row r="295" ht="12.75" customHeight="1">
      <c r="A295" s="144" t="str">
        <f>Travel!AA43</f>
        <v>Budget</v>
      </c>
      <c r="B295" s="144" t="str">
        <f>Travel!AB43</f>
        <v>7058-000000</v>
      </c>
      <c r="C295" s="144">
        <f>Travel!AC43</f>
        <v>954</v>
      </c>
      <c r="D295" s="151" t="str">
        <f>Travel!AD43</f>
        <v>083</v>
      </c>
      <c r="E295" s="151"/>
      <c r="F295" s="144"/>
      <c r="G295" s="144"/>
      <c r="H295" s="144">
        <f>Travel!AG43</f>
        <v>110</v>
      </c>
      <c r="I295" s="144" t="str">
        <f>Travel!AH43</f>
        <v/>
      </c>
      <c r="J295" s="152">
        <f>Travel!AI43</f>
        <v>0</v>
      </c>
      <c r="K295" s="152">
        <f>Travel!AJ43</f>
        <v>0</v>
      </c>
      <c r="L295" s="152">
        <f>Travel!AK43</f>
        <v>0</v>
      </c>
      <c r="M295" s="152">
        <f>Travel!AL43</f>
        <v>0</v>
      </c>
      <c r="N295" s="152">
        <f>Travel!AM43</f>
        <v>0</v>
      </c>
      <c r="O295" s="152">
        <f>Travel!AN43</f>
        <v>0</v>
      </c>
      <c r="P295" s="152">
        <f>Travel!AO43</f>
        <v>0</v>
      </c>
      <c r="Q295" s="152">
        <f>Travel!AP43</f>
        <v>0</v>
      </c>
      <c r="R295" s="152">
        <f>Travel!AQ43</f>
        <v>0</v>
      </c>
      <c r="S295" s="152">
        <f>Travel!AR43</f>
        <v>0</v>
      </c>
      <c r="T295" s="152">
        <f>Travel!AS43</f>
        <v>0</v>
      </c>
      <c r="U295" s="152">
        <f>Travel!AT43</f>
        <v>0</v>
      </c>
      <c r="V295" s="152">
        <f t="shared" si="1"/>
        <v>0</v>
      </c>
    </row>
    <row r="296" ht="12.75" customHeight="1">
      <c r="A296" s="144" t="str">
        <f>Travel!AA44</f>
        <v>Budget</v>
      </c>
      <c r="B296" s="144" t="str">
        <f>Travel!AB44</f>
        <v>7060-000000</v>
      </c>
      <c r="C296" s="144">
        <f>Travel!AC44</f>
        <v>954</v>
      </c>
      <c r="D296" s="151" t="str">
        <f>Travel!AD44</f>
        <v>083</v>
      </c>
      <c r="E296" s="151"/>
      <c r="F296" s="144"/>
      <c r="G296" s="144"/>
      <c r="H296" s="144">
        <f>Travel!AG44</f>
        <v>110</v>
      </c>
      <c r="I296" s="144" t="str">
        <f>Travel!AH44</f>
        <v/>
      </c>
      <c r="J296" s="152">
        <f>Travel!AI44</f>
        <v>0</v>
      </c>
      <c r="K296" s="152">
        <f>Travel!AJ44</f>
        <v>0</v>
      </c>
      <c r="L296" s="152">
        <f>Travel!AK44</f>
        <v>0</v>
      </c>
      <c r="M296" s="152">
        <f>Travel!AL44</f>
        <v>0</v>
      </c>
      <c r="N296" s="152">
        <f>Travel!AM44</f>
        <v>0</v>
      </c>
      <c r="O296" s="152">
        <f>Travel!AN44</f>
        <v>0</v>
      </c>
      <c r="P296" s="152">
        <f>Travel!AO44</f>
        <v>0</v>
      </c>
      <c r="Q296" s="152">
        <f>Travel!AP44</f>
        <v>0</v>
      </c>
      <c r="R296" s="152">
        <f>Travel!AQ44</f>
        <v>0</v>
      </c>
      <c r="S296" s="152">
        <f>Travel!AR44</f>
        <v>0</v>
      </c>
      <c r="T296" s="152">
        <f>Travel!AS44</f>
        <v>0</v>
      </c>
      <c r="U296" s="152">
        <f>Travel!AT44</f>
        <v>0</v>
      </c>
      <c r="V296" s="152">
        <f t="shared" si="1"/>
        <v>0</v>
      </c>
    </row>
    <row r="297" ht="12.75" customHeight="1">
      <c r="A297" s="144" t="str">
        <f>Travel!AA45</f>
        <v>Budget</v>
      </c>
      <c r="B297" s="144" t="str">
        <f>Travel!AB45</f>
        <v>7062-000000</v>
      </c>
      <c r="C297" s="144">
        <f>Travel!AC45</f>
        <v>954</v>
      </c>
      <c r="D297" s="151" t="str">
        <f>Travel!AD45</f>
        <v>083</v>
      </c>
      <c r="E297" s="151"/>
      <c r="F297" s="144"/>
      <c r="G297" s="144"/>
      <c r="H297" s="144">
        <f>Travel!AG45</f>
        <v>110</v>
      </c>
      <c r="I297" s="144" t="str">
        <f>Travel!AH45</f>
        <v/>
      </c>
      <c r="J297" s="152">
        <f>Travel!AI45</f>
        <v>10</v>
      </c>
      <c r="K297" s="152">
        <f>Travel!AJ45</f>
        <v>10</v>
      </c>
      <c r="L297" s="152">
        <f>Travel!AK45</f>
        <v>10</v>
      </c>
      <c r="M297" s="152">
        <f>Travel!AL45</f>
        <v>10</v>
      </c>
      <c r="N297" s="152">
        <f>Travel!AM45</f>
        <v>10</v>
      </c>
      <c r="O297" s="152">
        <f>Travel!AN45</f>
        <v>10</v>
      </c>
      <c r="P297" s="152">
        <f>Travel!AO45</f>
        <v>10</v>
      </c>
      <c r="Q297" s="152">
        <f>Travel!AP45</f>
        <v>10</v>
      </c>
      <c r="R297" s="152">
        <f>Travel!AQ45</f>
        <v>10</v>
      </c>
      <c r="S297" s="152">
        <f>Travel!AR45</f>
        <v>10</v>
      </c>
      <c r="T297" s="152">
        <f>Travel!AS45</f>
        <v>10</v>
      </c>
      <c r="U297" s="152">
        <f>Travel!AT45</f>
        <v>10</v>
      </c>
      <c r="V297" s="152">
        <f t="shared" si="1"/>
        <v>120</v>
      </c>
    </row>
    <row r="298" ht="12.75" customHeight="1">
      <c r="A298" s="144" t="str">
        <f>Travel!AA46</f>
        <v>Budget</v>
      </c>
      <c r="B298" s="144" t="str">
        <f>Travel!AB46</f>
        <v>7064-000000</v>
      </c>
      <c r="C298" s="144">
        <f>Travel!AC46</f>
        <v>954</v>
      </c>
      <c r="D298" s="151" t="str">
        <f>Travel!AD46</f>
        <v>083</v>
      </c>
      <c r="E298" s="151"/>
      <c r="F298" s="144"/>
      <c r="G298" s="144"/>
      <c r="H298" s="144">
        <f>Travel!AG46</f>
        <v>110</v>
      </c>
      <c r="I298" s="144" t="str">
        <f>Travel!AH46</f>
        <v/>
      </c>
      <c r="J298" s="152">
        <f>Travel!AI46</f>
        <v>0</v>
      </c>
      <c r="K298" s="152">
        <f>Travel!AJ46</f>
        <v>0</v>
      </c>
      <c r="L298" s="152">
        <f>Travel!AK46</f>
        <v>0</v>
      </c>
      <c r="M298" s="152">
        <f>Travel!AL46</f>
        <v>0</v>
      </c>
      <c r="N298" s="152">
        <f>Travel!AM46</f>
        <v>0</v>
      </c>
      <c r="O298" s="152">
        <f>Travel!AN46</f>
        <v>0</v>
      </c>
      <c r="P298" s="152">
        <f>Travel!AO46</f>
        <v>0</v>
      </c>
      <c r="Q298" s="152">
        <f>Travel!AP46</f>
        <v>0</v>
      </c>
      <c r="R298" s="152">
        <f>Travel!AQ46</f>
        <v>0</v>
      </c>
      <c r="S298" s="152">
        <f>Travel!AR46</f>
        <v>0</v>
      </c>
      <c r="T298" s="152">
        <f>Travel!AS46</f>
        <v>0</v>
      </c>
      <c r="U298" s="152">
        <f>Travel!AT46</f>
        <v>0</v>
      </c>
      <c r="V298" s="152">
        <f t="shared" si="1"/>
        <v>0</v>
      </c>
    </row>
    <row r="299" ht="12.75" customHeight="1">
      <c r="A299" s="144" t="str">
        <f>Travel!AA47</f>
        <v>Budget</v>
      </c>
      <c r="B299" s="144" t="str">
        <f>Travel!AB47</f>
        <v>7066-000000</v>
      </c>
      <c r="C299" s="144">
        <f>Travel!AC47</f>
        <v>954</v>
      </c>
      <c r="D299" s="151" t="str">
        <f>Travel!AD47</f>
        <v>083</v>
      </c>
      <c r="E299" s="151"/>
      <c r="F299" s="144"/>
      <c r="G299" s="144"/>
      <c r="H299" s="144">
        <f>Travel!AG47</f>
        <v>110</v>
      </c>
      <c r="I299" s="144" t="str">
        <f>Travel!AH47</f>
        <v/>
      </c>
      <c r="J299" s="152">
        <f>Travel!AI47</f>
        <v>0</v>
      </c>
      <c r="K299" s="152">
        <f>Travel!AJ47</f>
        <v>0</v>
      </c>
      <c r="L299" s="152">
        <f>Travel!AK47</f>
        <v>0</v>
      </c>
      <c r="M299" s="152">
        <f>Travel!AL47</f>
        <v>0</v>
      </c>
      <c r="N299" s="152">
        <f>Travel!AM47</f>
        <v>0</v>
      </c>
      <c r="O299" s="152">
        <f>Travel!AN47</f>
        <v>0</v>
      </c>
      <c r="P299" s="152">
        <f>Travel!AO47</f>
        <v>0</v>
      </c>
      <c r="Q299" s="152">
        <f>Travel!AP47</f>
        <v>0</v>
      </c>
      <c r="R299" s="152">
        <f>Travel!AQ47</f>
        <v>0</v>
      </c>
      <c r="S299" s="152">
        <f>Travel!AR47</f>
        <v>0</v>
      </c>
      <c r="T299" s="152">
        <f>Travel!AS47</f>
        <v>0</v>
      </c>
      <c r="U299" s="152">
        <f>Travel!AT47</f>
        <v>0</v>
      </c>
      <c r="V299" s="152">
        <f t="shared" si="1"/>
        <v>0</v>
      </c>
    </row>
    <row r="300" ht="12.75" customHeight="1">
      <c r="A300" s="144" t="str">
        <f>Travel!AA48</f>
        <v>Budget</v>
      </c>
      <c r="B300" s="144" t="str">
        <f>Travel!AB48</f>
        <v>7068-000000</v>
      </c>
      <c r="C300" s="144">
        <f>Travel!AC48</f>
        <v>954</v>
      </c>
      <c r="D300" s="151" t="str">
        <f>Travel!AD48</f>
        <v>083</v>
      </c>
      <c r="E300" s="151"/>
      <c r="F300" s="144"/>
      <c r="G300" s="144"/>
      <c r="H300" s="144">
        <f>Travel!AG48</f>
        <v>110</v>
      </c>
      <c r="I300" s="144" t="str">
        <f>Travel!AH48</f>
        <v/>
      </c>
      <c r="J300" s="152">
        <f>Travel!AI48</f>
        <v>0</v>
      </c>
      <c r="K300" s="152">
        <f>Travel!AJ48</f>
        <v>0</v>
      </c>
      <c r="L300" s="152">
        <f>Travel!AK48</f>
        <v>0</v>
      </c>
      <c r="M300" s="152">
        <f>Travel!AL48</f>
        <v>0</v>
      </c>
      <c r="N300" s="152">
        <f>Travel!AM48</f>
        <v>0</v>
      </c>
      <c r="O300" s="152">
        <f>Travel!AN48</f>
        <v>0</v>
      </c>
      <c r="P300" s="152">
        <f>Travel!AO48</f>
        <v>0</v>
      </c>
      <c r="Q300" s="152">
        <f>Travel!AP48</f>
        <v>0</v>
      </c>
      <c r="R300" s="152">
        <f>Travel!AQ48</f>
        <v>0</v>
      </c>
      <c r="S300" s="152">
        <f>Travel!AR48</f>
        <v>0</v>
      </c>
      <c r="T300" s="152">
        <f>Travel!AS48</f>
        <v>0</v>
      </c>
      <c r="U300" s="152">
        <f>Travel!AT48</f>
        <v>0</v>
      </c>
      <c r="V300" s="152">
        <f t="shared" si="1"/>
        <v>0</v>
      </c>
    </row>
    <row r="301" ht="12.75" customHeight="1">
      <c r="A301" s="144" t="str">
        <f>Travel!AA49</f>
        <v>Budget</v>
      </c>
      <c r="B301" s="144" t="str">
        <f>Travel!AB49</f>
        <v>7072-000000</v>
      </c>
      <c r="C301" s="144">
        <f>Travel!AC49</f>
        <v>954</v>
      </c>
      <c r="D301" s="151" t="str">
        <f>Travel!AD49</f>
        <v>083</v>
      </c>
      <c r="E301" s="151"/>
      <c r="F301" s="144"/>
      <c r="G301" s="144"/>
      <c r="H301" s="144">
        <f>Travel!AG49</f>
        <v>110</v>
      </c>
      <c r="I301" s="144" t="str">
        <f>Travel!AH49</f>
        <v/>
      </c>
      <c r="J301" s="152">
        <f>Travel!AI49</f>
        <v>0</v>
      </c>
      <c r="K301" s="152">
        <f>Travel!AJ49</f>
        <v>0</v>
      </c>
      <c r="L301" s="152">
        <f>Travel!AK49</f>
        <v>0</v>
      </c>
      <c r="M301" s="152">
        <f>Travel!AL49</f>
        <v>0</v>
      </c>
      <c r="N301" s="152">
        <f>Travel!AM49</f>
        <v>0</v>
      </c>
      <c r="O301" s="152">
        <f>Travel!AN49</f>
        <v>0</v>
      </c>
      <c r="P301" s="152">
        <f>Travel!AO49</f>
        <v>0</v>
      </c>
      <c r="Q301" s="152">
        <f>Travel!AP49</f>
        <v>0</v>
      </c>
      <c r="R301" s="152">
        <f>Travel!AQ49</f>
        <v>0</v>
      </c>
      <c r="S301" s="152">
        <f>Travel!AR49</f>
        <v>0</v>
      </c>
      <c r="T301" s="152">
        <f>Travel!AS49</f>
        <v>0</v>
      </c>
      <c r="U301" s="152">
        <f>Travel!AT49</f>
        <v>0</v>
      </c>
      <c r="V301" s="152">
        <f t="shared" si="1"/>
        <v>0</v>
      </c>
    </row>
    <row r="302" ht="12.75" customHeight="1">
      <c r="A302" s="144" t="str">
        <f>Travel!AA53</f>
        <v>Budget</v>
      </c>
      <c r="B302" s="144" t="str">
        <f>Travel!AB53</f>
        <v>7058-000000</v>
      </c>
      <c r="C302" s="144">
        <f>Travel!AC53</f>
        <v>955</v>
      </c>
      <c r="D302" s="151" t="str">
        <f>Travel!AD53</f>
        <v>083</v>
      </c>
      <c r="E302" s="151"/>
      <c r="F302" s="144"/>
      <c r="G302" s="144"/>
      <c r="H302" s="144">
        <f>Travel!AG53</f>
        <v>110</v>
      </c>
      <c r="I302" s="144" t="str">
        <f>Travel!AH53</f>
        <v/>
      </c>
      <c r="J302" s="152">
        <f>Travel!AI53</f>
        <v>0</v>
      </c>
      <c r="K302" s="152">
        <f>Travel!AJ53</f>
        <v>0</v>
      </c>
      <c r="L302" s="152">
        <f>Travel!AK53</f>
        <v>0</v>
      </c>
      <c r="M302" s="152">
        <f>Travel!AL53</f>
        <v>0</v>
      </c>
      <c r="N302" s="152">
        <f>Travel!AM53</f>
        <v>0</v>
      </c>
      <c r="O302" s="152">
        <f>Travel!AN53</f>
        <v>0</v>
      </c>
      <c r="P302" s="152">
        <f>Travel!AO53</f>
        <v>0</v>
      </c>
      <c r="Q302" s="152">
        <f>Travel!AP53</f>
        <v>0</v>
      </c>
      <c r="R302" s="152">
        <f>Travel!AQ53</f>
        <v>0</v>
      </c>
      <c r="S302" s="152">
        <f>Travel!AR53</f>
        <v>0</v>
      </c>
      <c r="T302" s="152">
        <f>Travel!AS53</f>
        <v>0</v>
      </c>
      <c r="U302" s="152">
        <f>Travel!AT53</f>
        <v>0</v>
      </c>
      <c r="V302" s="152">
        <f t="shared" si="1"/>
        <v>0</v>
      </c>
    </row>
    <row r="303" ht="12.75" customHeight="1">
      <c r="A303" s="144" t="str">
        <f>Travel!AA54</f>
        <v>Budget</v>
      </c>
      <c r="B303" s="144" t="str">
        <f>Travel!AB54</f>
        <v>7060-000000</v>
      </c>
      <c r="C303" s="144">
        <f>Travel!AC54</f>
        <v>955</v>
      </c>
      <c r="D303" s="151" t="str">
        <f>Travel!AD54</f>
        <v>083</v>
      </c>
      <c r="E303" s="151"/>
      <c r="F303" s="144"/>
      <c r="G303" s="144"/>
      <c r="H303" s="144">
        <f>Travel!AG54</f>
        <v>110</v>
      </c>
      <c r="I303" s="144" t="str">
        <f>Travel!AH54</f>
        <v/>
      </c>
      <c r="J303" s="152">
        <f>Travel!AI54</f>
        <v>0</v>
      </c>
      <c r="K303" s="152">
        <f>Travel!AJ54</f>
        <v>0</v>
      </c>
      <c r="L303" s="152">
        <f>Travel!AK54</f>
        <v>0</v>
      </c>
      <c r="M303" s="152">
        <f>Travel!AL54</f>
        <v>0</v>
      </c>
      <c r="N303" s="152">
        <f>Travel!AM54</f>
        <v>0</v>
      </c>
      <c r="O303" s="152">
        <f>Travel!AN54</f>
        <v>0</v>
      </c>
      <c r="P303" s="152">
        <f>Travel!AO54</f>
        <v>0</v>
      </c>
      <c r="Q303" s="152">
        <f>Travel!AP54</f>
        <v>0</v>
      </c>
      <c r="R303" s="152">
        <f>Travel!AQ54</f>
        <v>0</v>
      </c>
      <c r="S303" s="152">
        <f>Travel!AR54</f>
        <v>0</v>
      </c>
      <c r="T303" s="152">
        <f>Travel!AS54</f>
        <v>0</v>
      </c>
      <c r="U303" s="152">
        <f>Travel!AT54</f>
        <v>0</v>
      </c>
      <c r="V303" s="152">
        <f t="shared" si="1"/>
        <v>0</v>
      </c>
    </row>
    <row r="304" ht="12.75" customHeight="1">
      <c r="A304" s="144" t="str">
        <f>Travel!AA55</f>
        <v>Budget</v>
      </c>
      <c r="B304" s="144" t="str">
        <f>Travel!AB55</f>
        <v>7062-000000</v>
      </c>
      <c r="C304" s="144">
        <f>Travel!AC55</f>
        <v>955</v>
      </c>
      <c r="D304" s="151" t="str">
        <f>Travel!AD55</f>
        <v>083</v>
      </c>
      <c r="E304" s="151"/>
      <c r="F304" s="144"/>
      <c r="G304" s="144"/>
      <c r="H304" s="144">
        <f>Travel!AG55</f>
        <v>110</v>
      </c>
      <c r="I304" s="144" t="str">
        <f>Travel!AH55</f>
        <v/>
      </c>
      <c r="J304" s="152">
        <f>Travel!AI55</f>
        <v>15</v>
      </c>
      <c r="K304" s="152">
        <f>Travel!AJ55</f>
        <v>15</v>
      </c>
      <c r="L304" s="152">
        <f>Travel!AK55</f>
        <v>15</v>
      </c>
      <c r="M304" s="152">
        <f>Travel!AL55</f>
        <v>15</v>
      </c>
      <c r="N304" s="152">
        <f>Travel!AM55</f>
        <v>15</v>
      </c>
      <c r="O304" s="152">
        <f>Travel!AN55</f>
        <v>15</v>
      </c>
      <c r="P304" s="152">
        <f>Travel!AO55</f>
        <v>15</v>
      </c>
      <c r="Q304" s="152">
        <f>Travel!AP55</f>
        <v>15</v>
      </c>
      <c r="R304" s="152">
        <f>Travel!AQ55</f>
        <v>15</v>
      </c>
      <c r="S304" s="152">
        <f>Travel!AR55</f>
        <v>15</v>
      </c>
      <c r="T304" s="152">
        <f>Travel!AS55</f>
        <v>15</v>
      </c>
      <c r="U304" s="152">
        <f>Travel!AT55</f>
        <v>15</v>
      </c>
      <c r="V304" s="152">
        <f t="shared" si="1"/>
        <v>180</v>
      </c>
    </row>
    <row r="305" ht="12.75" customHeight="1">
      <c r="A305" s="144" t="str">
        <f>Travel!AA56</f>
        <v>Budget</v>
      </c>
      <c r="B305" s="144" t="str">
        <f>Travel!AB56</f>
        <v>7064-000000</v>
      </c>
      <c r="C305" s="144">
        <f>Travel!AC56</f>
        <v>955</v>
      </c>
      <c r="D305" s="151" t="str">
        <f>Travel!AD56</f>
        <v>083</v>
      </c>
      <c r="E305" s="151"/>
      <c r="F305" s="144"/>
      <c r="G305" s="144"/>
      <c r="H305" s="144">
        <f>Travel!AG56</f>
        <v>110</v>
      </c>
      <c r="I305" s="144" t="str">
        <f>Travel!AH56</f>
        <v/>
      </c>
      <c r="J305" s="152">
        <f>Travel!AI56</f>
        <v>0</v>
      </c>
      <c r="K305" s="152">
        <f>Travel!AJ56</f>
        <v>0</v>
      </c>
      <c r="L305" s="152">
        <f>Travel!AK56</f>
        <v>0</v>
      </c>
      <c r="M305" s="152">
        <f>Travel!AL56</f>
        <v>0</v>
      </c>
      <c r="N305" s="152">
        <f>Travel!AM56</f>
        <v>0</v>
      </c>
      <c r="O305" s="152">
        <f>Travel!AN56</f>
        <v>0</v>
      </c>
      <c r="P305" s="152">
        <f>Travel!AO56</f>
        <v>0</v>
      </c>
      <c r="Q305" s="152">
        <f>Travel!AP56</f>
        <v>0</v>
      </c>
      <c r="R305" s="152">
        <f>Travel!AQ56</f>
        <v>0</v>
      </c>
      <c r="S305" s="152">
        <f>Travel!AR56</f>
        <v>0</v>
      </c>
      <c r="T305" s="152">
        <f>Travel!AS56</f>
        <v>0</v>
      </c>
      <c r="U305" s="152">
        <f>Travel!AT56</f>
        <v>0</v>
      </c>
      <c r="V305" s="152">
        <f t="shared" si="1"/>
        <v>0</v>
      </c>
    </row>
    <row r="306" ht="12.75" customHeight="1">
      <c r="A306" s="144" t="str">
        <f>Travel!AA57</f>
        <v>Budget</v>
      </c>
      <c r="B306" s="144" t="str">
        <f>Travel!AB57</f>
        <v>7066-000000</v>
      </c>
      <c r="C306" s="144">
        <f>Travel!AC57</f>
        <v>955</v>
      </c>
      <c r="D306" s="151" t="str">
        <f>Travel!AD57</f>
        <v>083</v>
      </c>
      <c r="E306" s="151"/>
      <c r="F306" s="144"/>
      <c r="G306" s="144"/>
      <c r="H306" s="144">
        <f>Travel!AG57</f>
        <v>110</v>
      </c>
      <c r="I306" s="144" t="str">
        <f>Travel!AH57</f>
        <v/>
      </c>
      <c r="J306" s="152">
        <f>Travel!AI57</f>
        <v>0</v>
      </c>
      <c r="K306" s="152">
        <f>Travel!AJ57</f>
        <v>0</v>
      </c>
      <c r="L306" s="152">
        <f>Travel!AK57</f>
        <v>0</v>
      </c>
      <c r="M306" s="152">
        <f>Travel!AL57</f>
        <v>0</v>
      </c>
      <c r="N306" s="152">
        <f>Travel!AM57</f>
        <v>0</v>
      </c>
      <c r="O306" s="152">
        <f>Travel!AN57</f>
        <v>0</v>
      </c>
      <c r="P306" s="152">
        <f>Travel!AO57</f>
        <v>0</v>
      </c>
      <c r="Q306" s="152">
        <f>Travel!AP57</f>
        <v>0</v>
      </c>
      <c r="R306" s="152">
        <f>Travel!AQ57</f>
        <v>0</v>
      </c>
      <c r="S306" s="152">
        <f>Travel!AR57</f>
        <v>0</v>
      </c>
      <c r="T306" s="152">
        <f>Travel!AS57</f>
        <v>0</v>
      </c>
      <c r="U306" s="152">
        <f>Travel!AT57</f>
        <v>0</v>
      </c>
      <c r="V306" s="152">
        <f t="shared" si="1"/>
        <v>0</v>
      </c>
    </row>
    <row r="307" ht="12.75" customHeight="1">
      <c r="A307" s="144" t="str">
        <f>Travel!AA58</f>
        <v>Budget</v>
      </c>
      <c r="B307" s="144" t="str">
        <f>Travel!AB58</f>
        <v>7068-000000</v>
      </c>
      <c r="C307" s="144">
        <f>Travel!AC58</f>
        <v>955</v>
      </c>
      <c r="D307" s="151" t="str">
        <f>Travel!AD58</f>
        <v>083</v>
      </c>
      <c r="E307" s="151"/>
      <c r="F307" s="144"/>
      <c r="G307" s="144"/>
      <c r="H307" s="144">
        <f>Travel!AG58</f>
        <v>110</v>
      </c>
      <c r="I307" s="144" t="str">
        <f>Travel!AH58</f>
        <v/>
      </c>
      <c r="J307" s="152">
        <f>Travel!AI58</f>
        <v>0</v>
      </c>
      <c r="K307" s="152">
        <f>Travel!AJ58</f>
        <v>0</v>
      </c>
      <c r="L307" s="152">
        <f>Travel!AK58</f>
        <v>0</v>
      </c>
      <c r="M307" s="152">
        <f>Travel!AL58</f>
        <v>0</v>
      </c>
      <c r="N307" s="152">
        <f>Travel!AM58</f>
        <v>0</v>
      </c>
      <c r="O307" s="152">
        <f>Travel!AN58</f>
        <v>0</v>
      </c>
      <c r="P307" s="152">
        <f>Travel!AO58</f>
        <v>0</v>
      </c>
      <c r="Q307" s="152">
        <f>Travel!AP58</f>
        <v>0</v>
      </c>
      <c r="R307" s="152">
        <f>Travel!AQ58</f>
        <v>0</v>
      </c>
      <c r="S307" s="152">
        <f>Travel!AR58</f>
        <v>0</v>
      </c>
      <c r="T307" s="152">
        <f>Travel!AS58</f>
        <v>0</v>
      </c>
      <c r="U307" s="152">
        <f>Travel!AT58</f>
        <v>0</v>
      </c>
      <c r="V307" s="152">
        <f t="shared" si="1"/>
        <v>0</v>
      </c>
    </row>
    <row r="308" ht="12.75" customHeight="1">
      <c r="A308" s="144" t="str">
        <f>Travel!AA59</f>
        <v>Budget</v>
      </c>
      <c r="B308" s="144" t="str">
        <f>Travel!AB59</f>
        <v>7072-000000</v>
      </c>
      <c r="C308" s="144">
        <f>Travel!AC59</f>
        <v>955</v>
      </c>
      <c r="D308" s="151" t="str">
        <f>Travel!AD59</f>
        <v>083</v>
      </c>
      <c r="E308" s="151"/>
      <c r="F308" s="144"/>
      <c r="G308" s="144"/>
      <c r="H308" s="144">
        <f>Travel!AG59</f>
        <v>110</v>
      </c>
      <c r="I308" s="144" t="str">
        <f>Travel!AH59</f>
        <v/>
      </c>
      <c r="J308" s="152">
        <f>Travel!AI59</f>
        <v>0</v>
      </c>
      <c r="K308" s="152">
        <f>Travel!AJ59</f>
        <v>0</v>
      </c>
      <c r="L308" s="152">
        <f>Travel!AK59</f>
        <v>0</v>
      </c>
      <c r="M308" s="152">
        <f>Travel!AL59</f>
        <v>0</v>
      </c>
      <c r="N308" s="152">
        <f>Travel!AM59</f>
        <v>0</v>
      </c>
      <c r="O308" s="152">
        <f>Travel!AN59</f>
        <v>0</v>
      </c>
      <c r="P308" s="152">
        <f>Travel!AO59</f>
        <v>0</v>
      </c>
      <c r="Q308" s="152">
        <f>Travel!AP59</f>
        <v>0</v>
      </c>
      <c r="R308" s="152">
        <f>Travel!AQ59</f>
        <v>0</v>
      </c>
      <c r="S308" s="152">
        <f>Travel!AR59</f>
        <v>0</v>
      </c>
      <c r="T308" s="152">
        <f>Travel!AS59</f>
        <v>0</v>
      </c>
      <c r="U308" s="152">
        <f>Travel!AT59</f>
        <v>0</v>
      </c>
      <c r="V308" s="152">
        <f t="shared" si="1"/>
        <v>0</v>
      </c>
    </row>
    <row r="309" ht="12.75" customHeight="1">
      <c r="A309" s="144" t="str">
        <f>Travel!AA63</f>
        <v>Budget</v>
      </c>
      <c r="B309" s="144" t="str">
        <f>Travel!AB63</f>
        <v>7058-000000</v>
      </c>
      <c r="C309" s="144">
        <f>Travel!AC63</f>
        <v>956</v>
      </c>
      <c r="D309" s="151" t="str">
        <f>Travel!AD63</f>
        <v>083</v>
      </c>
      <c r="E309" s="151"/>
      <c r="F309" s="144"/>
      <c r="G309" s="144"/>
      <c r="H309" s="144">
        <f>Travel!AG63</f>
        <v>110</v>
      </c>
      <c r="I309" s="144" t="str">
        <f>Travel!AH63</f>
        <v/>
      </c>
      <c r="J309" s="152">
        <f>Travel!AI63</f>
        <v>0</v>
      </c>
      <c r="K309" s="152">
        <f>Travel!AJ63</f>
        <v>0</v>
      </c>
      <c r="L309" s="152">
        <f>Travel!AK63</f>
        <v>0</v>
      </c>
      <c r="M309" s="152">
        <f>Travel!AL63</f>
        <v>0</v>
      </c>
      <c r="N309" s="152">
        <f>Travel!AM63</f>
        <v>0</v>
      </c>
      <c r="O309" s="152">
        <f>Travel!AN63</f>
        <v>0</v>
      </c>
      <c r="P309" s="152">
        <f>Travel!AO63</f>
        <v>0</v>
      </c>
      <c r="Q309" s="152">
        <f>Travel!AP63</f>
        <v>0</v>
      </c>
      <c r="R309" s="152">
        <f>Travel!AQ63</f>
        <v>0</v>
      </c>
      <c r="S309" s="152">
        <f>Travel!AR63</f>
        <v>0</v>
      </c>
      <c r="T309" s="152">
        <f>Travel!AS63</f>
        <v>0</v>
      </c>
      <c r="U309" s="152">
        <f>Travel!AT63</f>
        <v>0</v>
      </c>
      <c r="V309" s="152">
        <f t="shared" si="1"/>
        <v>0</v>
      </c>
    </row>
    <row r="310" ht="12.75" customHeight="1">
      <c r="A310" s="144" t="str">
        <f>Travel!AA64</f>
        <v>Budget</v>
      </c>
      <c r="B310" s="144" t="str">
        <f>Travel!AB64</f>
        <v>7060-000000</v>
      </c>
      <c r="C310" s="144">
        <f>Travel!AC64</f>
        <v>956</v>
      </c>
      <c r="D310" s="151" t="str">
        <f>Travel!AD64</f>
        <v>083</v>
      </c>
      <c r="E310" s="151"/>
      <c r="F310" s="144"/>
      <c r="G310" s="144"/>
      <c r="H310" s="144">
        <f>Travel!AG64</f>
        <v>110</v>
      </c>
      <c r="I310" s="144" t="str">
        <f>Travel!AH64</f>
        <v/>
      </c>
      <c r="J310" s="152">
        <f>Travel!AI64</f>
        <v>0</v>
      </c>
      <c r="K310" s="152">
        <f>Travel!AJ64</f>
        <v>0</v>
      </c>
      <c r="L310" s="152">
        <f>Travel!AK64</f>
        <v>0</v>
      </c>
      <c r="M310" s="152">
        <f>Travel!AL64</f>
        <v>0</v>
      </c>
      <c r="N310" s="152">
        <f>Travel!AM64</f>
        <v>0</v>
      </c>
      <c r="O310" s="152">
        <f>Travel!AN64</f>
        <v>0</v>
      </c>
      <c r="P310" s="152">
        <f>Travel!AO64</f>
        <v>0</v>
      </c>
      <c r="Q310" s="152">
        <f>Travel!AP64</f>
        <v>0</v>
      </c>
      <c r="R310" s="152">
        <f>Travel!AQ64</f>
        <v>0</v>
      </c>
      <c r="S310" s="152">
        <f>Travel!AR64</f>
        <v>0</v>
      </c>
      <c r="T310" s="152">
        <f>Travel!AS64</f>
        <v>0</v>
      </c>
      <c r="U310" s="152">
        <f>Travel!AT64</f>
        <v>0</v>
      </c>
      <c r="V310" s="152">
        <f t="shared" si="1"/>
        <v>0</v>
      </c>
    </row>
    <row r="311" ht="12.75" customHeight="1">
      <c r="A311" s="144" t="str">
        <f>Travel!AA65</f>
        <v>Budget</v>
      </c>
      <c r="B311" s="144" t="str">
        <f>Travel!AB65</f>
        <v>7062-000000</v>
      </c>
      <c r="C311" s="144">
        <f>Travel!AC65</f>
        <v>956</v>
      </c>
      <c r="D311" s="151" t="str">
        <f>Travel!AD65</f>
        <v>083</v>
      </c>
      <c r="E311" s="151"/>
      <c r="F311" s="144"/>
      <c r="G311" s="144"/>
      <c r="H311" s="144">
        <f>Travel!AG65</f>
        <v>110</v>
      </c>
      <c r="I311" s="144" t="str">
        <f>Travel!AH65</f>
        <v/>
      </c>
      <c r="J311" s="152">
        <f>Travel!AI65</f>
        <v>10</v>
      </c>
      <c r="K311" s="152">
        <f>Travel!AJ65</f>
        <v>10</v>
      </c>
      <c r="L311" s="152">
        <f>Travel!AK65</f>
        <v>10</v>
      </c>
      <c r="M311" s="152">
        <f>Travel!AL65</f>
        <v>10</v>
      </c>
      <c r="N311" s="152">
        <f>Travel!AM65</f>
        <v>10</v>
      </c>
      <c r="O311" s="152">
        <f>Travel!AN65</f>
        <v>10</v>
      </c>
      <c r="P311" s="152">
        <f>Travel!AO65</f>
        <v>10</v>
      </c>
      <c r="Q311" s="152">
        <f>Travel!AP65</f>
        <v>10</v>
      </c>
      <c r="R311" s="152">
        <f>Travel!AQ65</f>
        <v>10</v>
      </c>
      <c r="S311" s="152">
        <f>Travel!AR65</f>
        <v>10</v>
      </c>
      <c r="T311" s="152">
        <f>Travel!AS65</f>
        <v>10</v>
      </c>
      <c r="U311" s="152">
        <f>Travel!AT65</f>
        <v>10</v>
      </c>
      <c r="V311" s="152">
        <f t="shared" si="1"/>
        <v>120</v>
      </c>
    </row>
    <row r="312" ht="12.75" customHeight="1">
      <c r="A312" s="144" t="str">
        <f>Travel!AA66</f>
        <v>Budget</v>
      </c>
      <c r="B312" s="144" t="str">
        <f>Travel!AB66</f>
        <v>7064-000000</v>
      </c>
      <c r="C312" s="144">
        <f>Travel!AC66</f>
        <v>956</v>
      </c>
      <c r="D312" s="151" t="str">
        <f>Travel!AD66</f>
        <v>083</v>
      </c>
      <c r="E312" s="151"/>
      <c r="F312" s="144"/>
      <c r="G312" s="144"/>
      <c r="H312" s="144">
        <f>Travel!AG66</f>
        <v>110</v>
      </c>
      <c r="I312" s="144" t="str">
        <f>Travel!AH66</f>
        <v/>
      </c>
      <c r="J312" s="152">
        <f>Travel!AI66</f>
        <v>0</v>
      </c>
      <c r="K312" s="152">
        <f>Travel!AJ66</f>
        <v>0</v>
      </c>
      <c r="L312" s="152">
        <f>Travel!AK66</f>
        <v>0</v>
      </c>
      <c r="M312" s="152">
        <f>Travel!AL66</f>
        <v>0</v>
      </c>
      <c r="N312" s="152">
        <f>Travel!AM66</f>
        <v>0</v>
      </c>
      <c r="O312" s="152">
        <f>Travel!AN66</f>
        <v>0</v>
      </c>
      <c r="P312" s="152">
        <f>Travel!AO66</f>
        <v>0</v>
      </c>
      <c r="Q312" s="152">
        <f>Travel!AP66</f>
        <v>0</v>
      </c>
      <c r="R312" s="152">
        <f>Travel!AQ66</f>
        <v>0</v>
      </c>
      <c r="S312" s="152">
        <f>Travel!AR66</f>
        <v>0</v>
      </c>
      <c r="T312" s="152">
        <f>Travel!AS66</f>
        <v>0</v>
      </c>
      <c r="U312" s="152">
        <f>Travel!AT66</f>
        <v>0</v>
      </c>
      <c r="V312" s="152">
        <f t="shared" si="1"/>
        <v>0</v>
      </c>
    </row>
    <row r="313" ht="12.75" customHeight="1">
      <c r="A313" s="144" t="str">
        <f>Travel!AA67</f>
        <v>Budget</v>
      </c>
      <c r="B313" s="144" t="str">
        <f>Travel!AB67</f>
        <v>7066-000000</v>
      </c>
      <c r="C313" s="144">
        <f>Travel!AC67</f>
        <v>956</v>
      </c>
      <c r="D313" s="151" t="str">
        <f>Travel!AD67</f>
        <v>083</v>
      </c>
      <c r="E313" s="151"/>
      <c r="F313" s="144"/>
      <c r="G313" s="144"/>
      <c r="H313" s="144">
        <f>Travel!AG67</f>
        <v>110</v>
      </c>
      <c r="I313" s="144" t="str">
        <f>Travel!AH67</f>
        <v/>
      </c>
      <c r="J313" s="152">
        <f>Travel!AI67</f>
        <v>0</v>
      </c>
      <c r="K313" s="152">
        <f>Travel!AJ67</f>
        <v>0</v>
      </c>
      <c r="L313" s="152">
        <f>Travel!AK67</f>
        <v>0</v>
      </c>
      <c r="M313" s="152">
        <f>Travel!AL67</f>
        <v>0</v>
      </c>
      <c r="N313" s="152">
        <f>Travel!AM67</f>
        <v>0</v>
      </c>
      <c r="O313" s="152">
        <f>Travel!AN67</f>
        <v>0</v>
      </c>
      <c r="P313" s="152">
        <f>Travel!AO67</f>
        <v>0</v>
      </c>
      <c r="Q313" s="152">
        <f>Travel!AP67</f>
        <v>0</v>
      </c>
      <c r="R313" s="152">
        <f>Travel!AQ67</f>
        <v>0</v>
      </c>
      <c r="S313" s="152">
        <f>Travel!AR67</f>
        <v>0</v>
      </c>
      <c r="T313" s="152">
        <f>Travel!AS67</f>
        <v>0</v>
      </c>
      <c r="U313" s="152">
        <f>Travel!AT67</f>
        <v>0</v>
      </c>
      <c r="V313" s="152">
        <f t="shared" si="1"/>
        <v>0</v>
      </c>
    </row>
    <row r="314" ht="12.75" customHeight="1">
      <c r="A314" s="144" t="str">
        <f>Travel!AA68</f>
        <v>Budget</v>
      </c>
      <c r="B314" s="144" t="str">
        <f>Travel!AB68</f>
        <v>7068-000000</v>
      </c>
      <c r="C314" s="144">
        <f>Travel!AC68</f>
        <v>956</v>
      </c>
      <c r="D314" s="151" t="str">
        <f>Travel!AD68</f>
        <v>083</v>
      </c>
      <c r="E314" s="151"/>
      <c r="F314" s="144"/>
      <c r="G314" s="144"/>
      <c r="H314" s="144">
        <f>Travel!AG68</f>
        <v>110</v>
      </c>
      <c r="I314" s="144" t="str">
        <f>Travel!AH68</f>
        <v/>
      </c>
      <c r="J314" s="152">
        <f>Travel!AI68</f>
        <v>0</v>
      </c>
      <c r="K314" s="152">
        <f>Travel!AJ68</f>
        <v>0</v>
      </c>
      <c r="L314" s="152">
        <f>Travel!AK68</f>
        <v>0</v>
      </c>
      <c r="M314" s="152">
        <f>Travel!AL68</f>
        <v>0</v>
      </c>
      <c r="N314" s="152">
        <f>Travel!AM68</f>
        <v>0</v>
      </c>
      <c r="O314" s="152">
        <f>Travel!AN68</f>
        <v>0</v>
      </c>
      <c r="P314" s="152">
        <f>Travel!AO68</f>
        <v>0</v>
      </c>
      <c r="Q314" s="152">
        <f>Travel!AP68</f>
        <v>0</v>
      </c>
      <c r="R314" s="152">
        <f>Travel!AQ68</f>
        <v>0</v>
      </c>
      <c r="S314" s="152">
        <f>Travel!AR68</f>
        <v>0</v>
      </c>
      <c r="T314" s="152">
        <f>Travel!AS68</f>
        <v>0</v>
      </c>
      <c r="U314" s="152">
        <f>Travel!AT68</f>
        <v>0</v>
      </c>
      <c r="V314" s="152">
        <f t="shared" si="1"/>
        <v>0</v>
      </c>
    </row>
    <row r="315" ht="12.75" customHeight="1">
      <c r="A315" s="144" t="str">
        <f>Travel!AA69</f>
        <v>Budget</v>
      </c>
      <c r="B315" s="144" t="str">
        <f>Travel!AB69</f>
        <v>7072-000000</v>
      </c>
      <c r="C315" s="144">
        <f>Travel!AC69</f>
        <v>956</v>
      </c>
      <c r="D315" s="151" t="str">
        <f>Travel!AD69</f>
        <v>083</v>
      </c>
      <c r="E315" s="151"/>
      <c r="F315" s="144"/>
      <c r="G315" s="144"/>
      <c r="H315" s="144">
        <f>Travel!AG69</f>
        <v>110</v>
      </c>
      <c r="I315" s="144" t="str">
        <f>Travel!AH69</f>
        <v/>
      </c>
      <c r="J315" s="152">
        <f>Travel!AI69</f>
        <v>0</v>
      </c>
      <c r="K315" s="152">
        <f>Travel!AJ69</f>
        <v>0</v>
      </c>
      <c r="L315" s="152">
        <f>Travel!AK69</f>
        <v>0</v>
      </c>
      <c r="M315" s="152">
        <f>Travel!AL69</f>
        <v>0</v>
      </c>
      <c r="N315" s="152">
        <f>Travel!AM69</f>
        <v>0</v>
      </c>
      <c r="O315" s="152">
        <f>Travel!AN69</f>
        <v>0</v>
      </c>
      <c r="P315" s="152">
        <f>Travel!AO69</f>
        <v>0</v>
      </c>
      <c r="Q315" s="152">
        <f>Travel!AP69</f>
        <v>0</v>
      </c>
      <c r="R315" s="152">
        <f>Travel!AQ69</f>
        <v>0</v>
      </c>
      <c r="S315" s="152">
        <f>Travel!AR69</f>
        <v>0</v>
      </c>
      <c r="T315" s="152">
        <f>Travel!AS69</f>
        <v>0</v>
      </c>
      <c r="U315" s="152">
        <f>Travel!AT69</f>
        <v>0</v>
      </c>
      <c r="V315" s="152">
        <f t="shared" si="1"/>
        <v>0</v>
      </c>
    </row>
    <row r="316" ht="12.75" customHeight="1">
      <c r="A316" s="144" t="str">
        <f>Travel!AA73</f>
        <v>Budget</v>
      </c>
      <c r="B316" s="144" t="str">
        <f>Travel!AB73</f>
        <v>7058-000000</v>
      </c>
      <c r="C316" s="144">
        <f>Travel!AC73</f>
        <v>957</v>
      </c>
      <c r="D316" s="151" t="str">
        <f>Travel!AD73</f>
        <v>083</v>
      </c>
      <c r="E316" s="151"/>
      <c r="F316" s="144"/>
      <c r="G316" s="144"/>
      <c r="H316" s="144">
        <f>Travel!AG73</f>
        <v>110</v>
      </c>
      <c r="I316" s="144" t="str">
        <f>Travel!AH73</f>
        <v/>
      </c>
      <c r="J316" s="152">
        <f>Travel!AI73</f>
        <v>0</v>
      </c>
      <c r="K316" s="152">
        <f>Travel!AJ73</f>
        <v>0</v>
      </c>
      <c r="L316" s="152">
        <f>Travel!AK73</f>
        <v>0</v>
      </c>
      <c r="M316" s="152">
        <f>Travel!AL73</f>
        <v>0</v>
      </c>
      <c r="N316" s="152">
        <f>Travel!AM73</f>
        <v>0</v>
      </c>
      <c r="O316" s="152">
        <f>Travel!AN73</f>
        <v>0</v>
      </c>
      <c r="P316" s="152">
        <f>Travel!AO73</f>
        <v>0</v>
      </c>
      <c r="Q316" s="152">
        <f>Travel!AP73</f>
        <v>0</v>
      </c>
      <c r="R316" s="152">
        <f>Travel!AQ73</f>
        <v>0</v>
      </c>
      <c r="S316" s="152">
        <f>Travel!AR73</f>
        <v>0</v>
      </c>
      <c r="T316" s="152">
        <f>Travel!AS73</f>
        <v>0</v>
      </c>
      <c r="U316" s="152">
        <f>Travel!AT73</f>
        <v>0</v>
      </c>
      <c r="V316" s="152">
        <f t="shared" si="1"/>
        <v>0</v>
      </c>
    </row>
    <row r="317" ht="12.75" customHeight="1">
      <c r="A317" s="144" t="str">
        <f>Travel!AA74</f>
        <v>Budget</v>
      </c>
      <c r="B317" s="144" t="str">
        <f>Travel!AB74</f>
        <v>7060-000000</v>
      </c>
      <c r="C317" s="144">
        <f>Travel!AC74</f>
        <v>957</v>
      </c>
      <c r="D317" s="151" t="str">
        <f>Travel!AD74</f>
        <v>083</v>
      </c>
      <c r="E317" s="151"/>
      <c r="F317" s="144"/>
      <c r="G317" s="144"/>
      <c r="H317" s="144">
        <f>Travel!AG74</f>
        <v>110</v>
      </c>
      <c r="I317" s="144" t="str">
        <f>Travel!AH74</f>
        <v/>
      </c>
      <c r="J317" s="152">
        <f>Travel!AI74</f>
        <v>0</v>
      </c>
      <c r="K317" s="152">
        <f>Travel!AJ74</f>
        <v>0</v>
      </c>
      <c r="L317" s="152">
        <f>Travel!AK74</f>
        <v>0</v>
      </c>
      <c r="M317" s="152">
        <f>Travel!AL74</f>
        <v>0</v>
      </c>
      <c r="N317" s="152">
        <f>Travel!AM74</f>
        <v>0</v>
      </c>
      <c r="O317" s="152">
        <f>Travel!AN74</f>
        <v>0</v>
      </c>
      <c r="P317" s="152">
        <f>Travel!AO74</f>
        <v>0</v>
      </c>
      <c r="Q317" s="152">
        <f>Travel!AP74</f>
        <v>0</v>
      </c>
      <c r="R317" s="152">
        <f>Travel!AQ74</f>
        <v>0</v>
      </c>
      <c r="S317" s="152">
        <f>Travel!AR74</f>
        <v>0</v>
      </c>
      <c r="T317" s="152">
        <f>Travel!AS74</f>
        <v>0</v>
      </c>
      <c r="U317" s="152">
        <f>Travel!AT74</f>
        <v>0</v>
      </c>
      <c r="V317" s="152">
        <f t="shared" si="1"/>
        <v>0</v>
      </c>
    </row>
    <row r="318" ht="12.75" customHeight="1">
      <c r="A318" s="144" t="str">
        <f>Travel!AA75</f>
        <v>Budget</v>
      </c>
      <c r="B318" s="144" t="str">
        <f>Travel!AB75</f>
        <v>7062-000000</v>
      </c>
      <c r="C318" s="144">
        <f>Travel!AC75</f>
        <v>957</v>
      </c>
      <c r="D318" s="151" t="str">
        <f>Travel!AD75</f>
        <v>083</v>
      </c>
      <c r="E318" s="151"/>
      <c r="F318" s="144"/>
      <c r="G318" s="144"/>
      <c r="H318" s="144">
        <f>Travel!AG75</f>
        <v>110</v>
      </c>
      <c r="I318" s="144" t="str">
        <f>Travel!AH75</f>
        <v/>
      </c>
      <c r="J318" s="152">
        <f>Travel!AI75</f>
        <v>0</v>
      </c>
      <c r="K318" s="152">
        <f>Travel!AJ75</f>
        <v>0</v>
      </c>
      <c r="L318" s="152">
        <f>Travel!AK75</f>
        <v>10</v>
      </c>
      <c r="M318" s="152">
        <f>Travel!AL75</f>
        <v>0</v>
      </c>
      <c r="N318" s="152">
        <f>Travel!AM75</f>
        <v>0</v>
      </c>
      <c r="O318" s="152">
        <f>Travel!AN75</f>
        <v>10</v>
      </c>
      <c r="P318" s="152">
        <f>Travel!AO75</f>
        <v>0</v>
      </c>
      <c r="Q318" s="152">
        <f>Travel!AP75</f>
        <v>0</v>
      </c>
      <c r="R318" s="152">
        <f>Travel!AQ75</f>
        <v>10</v>
      </c>
      <c r="S318" s="152">
        <f>Travel!AR75</f>
        <v>0</v>
      </c>
      <c r="T318" s="152">
        <f>Travel!AS75</f>
        <v>0</v>
      </c>
      <c r="U318" s="152">
        <f>Travel!AT75</f>
        <v>10</v>
      </c>
      <c r="V318" s="152">
        <f t="shared" si="1"/>
        <v>40</v>
      </c>
    </row>
    <row r="319" ht="12.75" customHeight="1">
      <c r="A319" s="144" t="str">
        <f>Travel!AA76</f>
        <v>Budget</v>
      </c>
      <c r="B319" s="144" t="str">
        <f>Travel!AB76</f>
        <v>7064-000000</v>
      </c>
      <c r="C319" s="144">
        <f>Travel!AC76</f>
        <v>957</v>
      </c>
      <c r="D319" s="151" t="str">
        <f>Travel!AD76</f>
        <v>083</v>
      </c>
      <c r="E319" s="151"/>
      <c r="F319" s="144"/>
      <c r="G319" s="144"/>
      <c r="H319" s="144">
        <f>Travel!AG76</f>
        <v>110</v>
      </c>
      <c r="I319" s="144" t="str">
        <f>Travel!AH76</f>
        <v/>
      </c>
      <c r="J319" s="152">
        <f>Travel!AI76</f>
        <v>0</v>
      </c>
      <c r="K319" s="152">
        <f>Travel!AJ76</f>
        <v>0</v>
      </c>
      <c r="L319" s="152">
        <f>Travel!AK76</f>
        <v>0</v>
      </c>
      <c r="M319" s="152">
        <f>Travel!AL76</f>
        <v>0</v>
      </c>
      <c r="N319" s="152">
        <f>Travel!AM76</f>
        <v>0</v>
      </c>
      <c r="O319" s="152">
        <f>Travel!AN76</f>
        <v>0</v>
      </c>
      <c r="P319" s="152">
        <f>Travel!AO76</f>
        <v>0</v>
      </c>
      <c r="Q319" s="152">
        <f>Travel!AP76</f>
        <v>0</v>
      </c>
      <c r="R319" s="152">
        <f>Travel!AQ76</f>
        <v>0</v>
      </c>
      <c r="S319" s="152">
        <f>Travel!AR76</f>
        <v>0</v>
      </c>
      <c r="T319" s="152">
        <f>Travel!AS76</f>
        <v>0</v>
      </c>
      <c r="U319" s="152">
        <f>Travel!AT76</f>
        <v>0</v>
      </c>
      <c r="V319" s="152">
        <f t="shared" si="1"/>
        <v>0</v>
      </c>
    </row>
    <row r="320" ht="12.75" customHeight="1">
      <c r="A320" s="144" t="str">
        <f>Travel!AA77</f>
        <v>Budget</v>
      </c>
      <c r="B320" s="144" t="str">
        <f>Travel!AB77</f>
        <v>7066-000000</v>
      </c>
      <c r="C320" s="144">
        <f>Travel!AC77</f>
        <v>957</v>
      </c>
      <c r="D320" s="151" t="str">
        <f>Travel!AD77</f>
        <v>083</v>
      </c>
      <c r="E320" s="151"/>
      <c r="F320" s="144"/>
      <c r="G320" s="144"/>
      <c r="H320" s="144">
        <f>Travel!AG77</f>
        <v>110</v>
      </c>
      <c r="I320" s="144" t="str">
        <f>Travel!AH77</f>
        <v/>
      </c>
      <c r="J320" s="152">
        <f>Travel!AI77</f>
        <v>0</v>
      </c>
      <c r="K320" s="152">
        <f>Travel!AJ77</f>
        <v>0</v>
      </c>
      <c r="L320" s="152">
        <f>Travel!AK77</f>
        <v>10</v>
      </c>
      <c r="M320" s="152">
        <f>Travel!AL77</f>
        <v>0</v>
      </c>
      <c r="N320" s="152">
        <f>Travel!AM77</f>
        <v>0</v>
      </c>
      <c r="O320" s="152">
        <f>Travel!AN77</f>
        <v>10</v>
      </c>
      <c r="P320" s="152">
        <f>Travel!AO77</f>
        <v>0</v>
      </c>
      <c r="Q320" s="152">
        <f>Travel!AP77</f>
        <v>0</v>
      </c>
      <c r="R320" s="152">
        <f>Travel!AQ77</f>
        <v>10</v>
      </c>
      <c r="S320" s="152">
        <f>Travel!AR77</f>
        <v>0</v>
      </c>
      <c r="T320" s="152">
        <f>Travel!AS77</f>
        <v>0</v>
      </c>
      <c r="U320" s="152">
        <f>Travel!AT77</f>
        <v>10</v>
      </c>
      <c r="V320" s="152">
        <f t="shared" si="1"/>
        <v>40</v>
      </c>
    </row>
    <row r="321" ht="12.75" customHeight="1">
      <c r="A321" s="144" t="str">
        <f>Travel!AA78</f>
        <v>Budget</v>
      </c>
      <c r="B321" s="144" t="str">
        <f>Travel!AB78</f>
        <v>7068-000000</v>
      </c>
      <c r="C321" s="144">
        <f>Travel!AC78</f>
        <v>957</v>
      </c>
      <c r="D321" s="151" t="str">
        <f>Travel!AD78</f>
        <v>083</v>
      </c>
      <c r="E321" s="151"/>
      <c r="F321" s="144"/>
      <c r="G321" s="144"/>
      <c r="H321" s="144">
        <f>Travel!AG78</f>
        <v>110</v>
      </c>
      <c r="I321" s="144" t="str">
        <f>Travel!AH78</f>
        <v/>
      </c>
      <c r="J321" s="152">
        <f>Travel!AI78</f>
        <v>0</v>
      </c>
      <c r="K321" s="152">
        <f>Travel!AJ78</f>
        <v>0</v>
      </c>
      <c r="L321" s="152">
        <f>Travel!AK78</f>
        <v>0</v>
      </c>
      <c r="M321" s="152">
        <f>Travel!AL78</f>
        <v>0</v>
      </c>
      <c r="N321" s="152">
        <f>Travel!AM78</f>
        <v>0</v>
      </c>
      <c r="O321" s="152">
        <f>Travel!AN78</f>
        <v>0</v>
      </c>
      <c r="P321" s="152">
        <f>Travel!AO78</f>
        <v>0</v>
      </c>
      <c r="Q321" s="152">
        <f>Travel!AP78</f>
        <v>0</v>
      </c>
      <c r="R321" s="152">
        <f>Travel!AQ78</f>
        <v>0</v>
      </c>
      <c r="S321" s="152">
        <f>Travel!AR78</f>
        <v>0</v>
      </c>
      <c r="T321" s="152">
        <f>Travel!AS78</f>
        <v>0</v>
      </c>
      <c r="U321" s="152">
        <f>Travel!AT78</f>
        <v>0</v>
      </c>
      <c r="V321" s="152">
        <f t="shared" si="1"/>
        <v>0</v>
      </c>
    </row>
    <row r="322" ht="12.75" customHeight="1">
      <c r="A322" s="144" t="str">
        <f>Travel!AA79</f>
        <v>Budget</v>
      </c>
      <c r="B322" s="144" t="str">
        <f>Travel!AB79</f>
        <v>7072-000000</v>
      </c>
      <c r="C322" s="144">
        <f>Travel!AC79</f>
        <v>957</v>
      </c>
      <c r="D322" s="151" t="str">
        <f>Travel!AD79</f>
        <v>083</v>
      </c>
      <c r="E322" s="151"/>
      <c r="F322" s="144"/>
      <c r="G322" s="144"/>
      <c r="H322" s="144">
        <f>Travel!AG79</f>
        <v>110</v>
      </c>
      <c r="I322" s="144" t="str">
        <f>Travel!AH79</f>
        <v/>
      </c>
      <c r="J322" s="152">
        <f>Travel!AI79</f>
        <v>0</v>
      </c>
      <c r="K322" s="152">
        <f>Travel!AJ79</f>
        <v>0</v>
      </c>
      <c r="L322" s="152">
        <f>Travel!AK79</f>
        <v>0</v>
      </c>
      <c r="M322" s="152">
        <f>Travel!AL79</f>
        <v>0</v>
      </c>
      <c r="N322" s="152">
        <f>Travel!AM79</f>
        <v>0</v>
      </c>
      <c r="O322" s="152">
        <f>Travel!AN79</f>
        <v>0</v>
      </c>
      <c r="P322" s="152">
        <f>Travel!AO79</f>
        <v>0</v>
      </c>
      <c r="Q322" s="152">
        <f>Travel!AP79</f>
        <v>0</v>
      </c>
      <c r="R322" s="152">
        <f>Travel!AQ79</f>
        <v>0</v>
      </c>
      <c r="S322" s="152">
        <f>Travel!AR79</f>
        <v>0</v>
      </c>
      <c r="T322" s="152">
        <f>Travel!AS79</f>
        <v>0</v>
      </c>
      <c r="U322" s="152">
        <f>Travel!AT79</f>
        <v>0</v>
      </c>
      <c r="V322" s="152">
        <f t="shared" si="1"/>
        <v>0</v>
      </c>
    </row>
    <row r="323" ht="12.75" customHeight="1">
      <c r="A323" s="144" t="str">
        <f>Travel!AA83</f>
        <v>Budget</v>
      </c>
      <c r="B323" s="144" t="str">
        <f>Travel!AB83</f>
        <v>7058-000000</v>
      </c>
      <c r="C323" s="144">
        <f>Travel!AC83</f>
        <v>958</v>
      </c>
      <c r="D323" s="151" t="str">
        <f>Travel!AD83</f>
        <v>083</v>
      </c>
      <c r="E323" s="151"/>
      <c r="F323" s="144"/>
      <c r="G323" s="144"/>
      <c r="H323" s="144">
        <f>Travel!AG83</f>
        <v>110</v>
      </c>
      <c r="I323" s="144" t="str">
        <f>Travel!AH83</f>
        <v/>
      </c>
      <c r="J323" s="152">
        <f>Travel!AI83</f>
        <v>0</v>
      </c>
      <c r="K323" s="152">
        <f>Travel!AJ83</f>
        <v>0</v>
      </c>
      <c r="L323" s="152">
        <f>Travel!AK83</f>
        <v>0</v>
      </c>
      <c r="M323" s="152">
        <f>Travel!AL83</f>
        <v>0</v>
      </c>
      <c r="N323" s="152">
        <f>Travel!AM83</f>
        <v>0</v>
      </c>
      <c r="O323" s="152">
        <f>Travel!AN83</f>
        <v>0</v>
      </c>
      <c r="P323" s="152">
        <f>Travel!AO83</f>
        <v>0</v>
      </c>
      <c r="Q323" s="152">
        <f>Travel!AP83</f>
        <v>0</v>
      </c>
      <c r="R323" s="152">
        <f>Travel!AQ83</f>
        <v>0</v>
      </c>
      <c r="S323" s="152">
        <f>Travel!AR83</f>
        <v>0</v>
      </c>
      <c r="T323" s="152">
        <f>Travel!AS83</f>
        <v>0</v>
      </c>
      <c r="U323" s="152">
        <f>Travel!AT83</f>
        <v>0</v>
      </c>
      <c r="V323" s="152">
        <f t="shared" si="1"/>
        <v>0</v>
      </c>
    </row>
    <row r="324" ht="12.75" customHeight="1">
      <c r="A324" s="144" t="str">
        <f>Travel!AA84</f>
        <v>Budget</v>
      </c>
      <c r="B324" s="144" t="str">
        <f>Travel!AB84</f>
        <v>7060-000000</v>
      </c>
      <c r="C324" s="144">
        <f>Travel!AC84</f>
        <v>958</v>
      </c>
      <c r="D324" s="151" t="str">
        <f>Travel!AD84</f>
        <v>083</v>
      </c>
      <c r="E324" s="151"/>
      <c r="F324" s="144"/>
      <c r="G324" s="144"/>
      <c r="H324" s="144">
        <f>Travel!AG84</f>
        <v>110</v>
      </c>
      <c r="I324" s="144" t="str">
        <f>Travel!AH84</f>
        <v/>
      </c>
      <c r="J324" s="152">
        <f>Travel!AI84</f>
        <v>0</v>
      </c>
      <c r="K324" s="152">
        <f>Travel!AJ84</f>
        <v>0</v>
      </c>
      <c r="L324" s="152">
        <f>Travel!AK84</f>
        <v>0</v>
      </c>
      <c r="M324" s="152">
        <f>Travel!AL84</f>
        <v>0</v>
      </c>
      <c r="N324" s="152">
        <f>Travel!AM84</f>
        <v>0</v>
      </c>
      <c r="O324" s="152">
        <f>Travel!AN84</f>
        <v>0</v>
      </c>
      <c r="P324" s="152">
        <f>Travel!AO84</f>
        <v>0</v>
      </c>
      <c r="Q324" s="152">
        <f>Travel!AP84</f>
        <v>0</v>
      </c>
      <c r="R324" s="152">
        <f>Travel!AQ84</f>
        <v>0</v>
      </c>
      <c r="S324" s="152">
        <f>Travel!AR84</f>
        <v>0</v>
      </c>
      <c r="T324" s="152">
        <f>Travel!AS84</f>
        <v>0</v>
      </c>
      <c r="U324" s="152">
        <f>Travel!AT84</f>
        <v>0</v>
      </c>
      <c r="V324" s="152">
        <f t="shared" si="1"/>
        <v>0</v>
      </c>
    </row>
    <row r="325" ht="12.75" customHeight="1">
      <c r="A325" s="144" t="str">
        <f>Travel!AA85</f>
        <v>Budget</v>
      </c>
      <c r="B325" s="144" t="str">
        <f>Travel!AB85</f>
        <v>7062-000000</v>
      </c>
      <c r="C325" s="144">
        <f>Travel!AC85</f>
        <v>958</v>
      </c>
      <c r="D325" s="151" t="str">
        <f>Travel!AD85</f>
        <v>083</v>
      </c>
      <c r="E325" s="151"/>
      <c r="F325" s="144"/>
      <c r="G325" s="144"/>
      <c r="H325" s="144">
        <f>Travel!AG85</f>
        <v>110</v>
      </c>
      <c r="I325" s="144" t="str">
        <f>Travel!AH85</f>
        <v/>
      </c>
      <c r="J325" s="152">
        <f>Travel!AI85</f>
        <v>0</v>
      </c>
      <c r="K325" s="152">
        <f>Travel!AJ85</f>
        <v>0</v>
      </c>
      <c r="L325" s="152">
        <f>Travel!AK85</f>
        <v>0</v>
      </c>
      <c r="M325" s="152">
        <f>Travel!AL85</f>
        <v>0</v>
      </c>
      <c r="N325" s="152">
        <f>Travel!AM85</f>
        <v>0</v>
      </c>
      <c r="O325" s="152">
        <f>Travel!AN85</f>
        <v>0</v>
      </c>
      <c r="P325" s="152">
        <f>Travel!AO85</f>
        <v>0</v>
      </c>
      <c r="Q325" s="152">
        <f>Travel!AP85</f>
        <v>0</v>
      </c>
      <c r="R325" s="152">
        <f>Travel!AQ85</f>
        <v>0</v>
      </c>
      <c r="S325" s="152">
        <f>Travel!AR85</f>
        <v>0</v>
      </c>
      <c r="T325" s="152">
        <f>Travel!AS85</f>
        <v>0</v>
      </c>
      <c r="U325" s="152">
        <f>Travel!AT85</f>
        <v>0</v>
      </c>
      <c r="V325" s="152">
        <f t="shared" si="1"/>
        <v>0</v>
      </c>
    </row>
    <row r="326" ht="12.75" customHeight="1">
      <c r="A326" s="144" t="str">
        <f>Travel!AA86</f>
        <v>Budget</v>
      </c>
      <c r="B326" s="144" t="str">
        <f>Travel!AB86</f>
        <v>7064-000000</v>
      </c>
      <c r="C326" s="144">
        <f>Travel!AC86</f>
        <v>958</v>
      </c>
      <c r="D326" s="151" t="str">
        <f>Travel!AD86</f>
        <v>083</v>
      </c>
      <c r="E326" s="151"/>
      <c r="F326" s="144"/>
      <c r="G326" s="144"/>
      <c r="H326" s="144">
        <f>Travel!AG86</f>
        <v>110</v>
      </c>
      <c r="I326" s="144" t="str">
        <f>Travel!AH86</f>
        <v/>
      </c>
      <c r="J326" s="152">
        <f>Travel!AI86</f>
        <v>0</v>
      </c>
      <c r="K326" s="152">
        <f>Travel!AJ86</f>
        <v>0</v>
      </c>
      <c r="L326" s="152">
        <f>Travel!AK86</f>
        <v>0</v>
      </c>
      <c r="M326" s="152">
        <f>Travel!AL86</f>
        <v>0</v>
      </c>
      <c r="N326" s="152">
        <f>Travel!AM86</f>
        <v>0</v>
      </c>
      <c r="O326" s="152">
        <f>Travel!AN86</f>
        <v>0</v>
      </c>
      <c r="P326" s="152">
        <f>Travel!AO86</f>
        <v>0</v>
      </c>
      <c r="Q326" s="152">
        <f>Travel!AP86</f>
        <v>0</v>
      </c>
      <c r="R326" s="152">
        <f>Travel!AQ86</f>
        <v>0</v>
      </c>
      <c r="S326" s="152">
        <f>Travel!AR86</f>
        <v>0</v>
      </c>
      <c r="T326" s="152">
        <f>Travel!AS86</f>
        <v>0</v>
      </c>
      <c r="U326" s="152">
        <f>Travel!AT86</f>
        <v>0</v>
      </c>
      <c r="V326" s="152">
        <f t="shared" si="1"/>
        <v>0</v>
      </c>
    </row>
    <row r="327" ht="12.75" customHeight="1">
      <c r="A327" s="144" t="str">
        <f>Travel!AA87</f>
        <v>Budget</v>
      </c>
      <c r="B327" s="144" t="str">
        <f>Travel!AB87</f>
        <v>7066-000000</v>
      </c>
      <c r="C327" s="144">
        <f>Travel!AC87</f>
        <v>958</v>
      </c>
      <c r="D327" s="151" t="str">
        <f>Travel!AD87</f>
        <v>083</v>
      </c>
      <c r="E327" s="151"/>
      <c r="F327" s="144"/>
      <c r="G327" s="144"/>
      <c r="H327" s="144">
        <f>Travel!AG87</f>
        <v>110</v>
      </c>
      <c r="I327" s="144" t="str">
        <f>Travel!AH87</f>
        <v/>
      </c>
      <c r="J327" s="152">
        <f>Travel!AI87</f>
        <v>0</v>
      </c>
      <c r="K327" s="152">
        <f>Travel!AJ87</f>
        <v>0</v>
      </c>
      <c r="L327" s="152">
        <f>Travel!AK87</f>
        <v>0</v>
      </c>
      <c r="M327" s="152">
        <f>Travel!AL87</f>
        <v>0</v>
      </c>
      <c r="N327" s="152">
        <f>Travel!AM87</f>
        <v>0</v>
      </c>
      <c r="O327" s="152">
        <f>Travel!AN87</f>
        <v>0</v>
      </c>
      <c r="P327" s="152">
        <f>Travel!AO87</f>
        <v>0</v>
      </c>
      <c r="Q327" s="152">
        <f>Travel!AP87</f>
        <v>0</v>
      </c>
      <c r="R327" s="152">
        <f>Travel!AQ87</f>
        <v>0</v>
      </c>
      <c r="S327" s="152">
        <f>Travel!AR87</f>
        <v>0</v>
      </c>
      <c r="T327" s="152">
        <f>Travel!AS87</f>
        <v>0</v>
      </c>
      <c r="U327" s="152">
        <f>Travel!AT87</f>
        <v>0</v>
      </c>
      <c r="V327" s="152">
        <f t="shared" si="1"/>
        <v>0</v>
      </c>
    </row>
    <row r="328" ht="12.75" customHeight="1">
      <c r="A328" s="144" t="str">
        <f>Travel!AA88</f>
        <v>Budget</v>
      </c>
      <c r="B328" s="144" t="str">
        <f>Travel!AB88</f>
        <v>7068-000000</v>
      </c>
      <c r="C328" s="144">
        <f>Travel!AC88</f>
        <v>958</v>
      </c>
      <c r="D328" s="151" t="str">
        <f>Travel!AD88</f>
        <v>083</v>
      </c>
      <c r="E328" s="151"/>
      <c r="F328" s="144"/>
      <c r="G328" s="144"/>
      <c r="H328" s="144">
        <f>Travel!AG88</f>
        <v>110</v>
      </c>
      <c r="I328" s="144" t="str">
        <f>Travel!AH88</f>
        <v/>
      </c>
      <c r="J328" s="152">
        <f>Travel!AI88</f>
        <v>0</v>
      </c>
      <c r="K328" s="152">
        <f>Travel!AJ88</f>
        <v>0</v>
      </c>
      <c r="L328" s="152">
        <f>Travel!AK88</f>
        <v>0</v>
      </c>
      <c r="M328" s="152">
        <f>Travel!AL88</f>
        <v>0</v>
      </c>
      <c r="N328" s="152">
        <f>Travel!AM88</f>
        <v>0</v>
      </c>
      <c r="O328" s="152">
        <f>Travel!AN88</f>
        <v>0</v>
      </c>
      <c r="P328" s="152">
        <f>Travel!AO88</f>
        <v>0</v>
      </c>
      <c r="Q328" s="152">
        <f>Travel!AP88</f>
        <v>0</v>
      </c>
      <c r="R328" s="152">
        <f>Travel!AQ88</f>
        <v>0</v>
      </c>
      <c r="S328" s="152">
        <f>Travel!AR88</f>
        <v>0</v>
      </c>
      <c r="T328" s="152">
        <f>Travel!AS88</f>
        <v>0</v>
      </c>
      <c r="U328" s="152">
        <f>Travel!AT88</f>
        <v>0</v>
      </c>
      <c r="V328" s="152">
        <f t="shared" si="1"/>
        <v>0</v>
      </c>
    </row>
    <row r="329" ht="12.75" customHeight="1">
      <c r="A329" s="144" t="str">
        <f>Travel!AA89</f>
        <v>Budget</v>
      </c>
      <c r="B329" s="144" t="str">
        <f>Travel!AB89</f>
        <v>7072-000000</v>
      </c>
      <c r="C329" s="144">
        <f>Travel!AC89</f>
        <v>958</v>
      </c>
      <c r="D329" s="151" t="str">
        <f>Travel!AD89</f>
        <v>083</v>
      </c>
      <c r="E329" s="151"/>
      <c r="F329" s="144"/>
      <c r="G329" s="144"/>
      <c r="H329" s="144">
        <f>Travel!AG89</f>
        <v>110</v>
      </c>
      <c r="I329" s="144" t="str">
        <f>Travel!AH89</f>
        <v/>
      </c>
      <c r="J329" s="152">
        <f>Travel!AI89</f>
        <v>0</v>
      </c>
      <c r="K329" s="152">
        <f>Travel!AJ89</f>
        <v>0</v>
      </c>
      <c r="L329" s="152">
        <f>Travel!AK89</f>
        <v>0</v>
      </c>
      <c r="M329" s="152">
        <f>Travel!AL89</f>
        <v>0</v>
      </c>
      <c r="N329" s="152">
        <f>Travel!AM89</f>
        <v>0</v>
      </c>
      <c r="O329" s="152">
        <f>Travel!AN89</f>
        <v>0</v>
      </c>
      <c r="P329" s="152">
        <f>Travel!AO89</f>
        <v>0</v>
      </c>
      <c r="Q329" s="152">
        <f>Travel!AP89</f>
        <v>0</v>
      </c>
      <c r="R329" s="152">
        <f>Travel!AQ89</f>
        <v>0</v>
      </c>
      <c r="S329" s="152">
        <f>Travel!AR89</f>
        <v>0</v>
      </c>
      <c r="T329" s="152">
        <f>Travel!AS89</f>
        <v>0</v>
      </c>
      <c r="U329" s="152">
        <f>Travel!AT89</f>
        <v>0</v>
      </c>
      <c r="V329" s="152">
        <f t="shared" si="1"/>
        <v>0</v>
      </c>
    </row>
    <row r="330" ht="12.75" customHeight="1">
      <c r="A330" s="144" t="str">
        <f>Travel!AA93</f>
        <v>Budget</v>
      </c>
      <c r="B330" s="144" t="str">
        <f>Travel!AB93</f>
        <v>7058-000000</v>
      </c>
      <c r="C330" s="144">
        <f>Travel!AC93</f>
        <v>959</v>
      </c>
      <c r="D330" s="151" t="str">
        <f>Travel!AD93</f>
        <v>083</v>
      </c>
      <c r="E330" s="151"/>
      <c r="F330" s="144"/>
      <c r="G330" s="144"/>
      <c r="H330" s="144">
        <f>Travel!AG93</f>
        <v>110</v>
      </c>
      <c r="I330" s="144" t="str">
        <f>Travel!AH93</f>
        <v/>
      </c>
      <c r="J330" s="152">
        <f>Travel!AI93</f>
        <v>0</v>
      </c>
      <c r="K330" s="152">
        <f>Travel!AJ93</f>
        <v>1400</v>
      </c>
      <c r="L330" s="152">
        <f>Travel!AK93</f>
        <v>0</v>
      </c>
      <c r="M330" s="152">
        <f>Travel!AL93</f>
        <v>0</v>
      </c>
      <c r="N330" s="152">
        <f>Travel!AM93</f>
        <v>0</v>
      </c>
      <c r="O330" s="152">
        <f>Travel!AN93</f>
        <v>0</v>
      </c>
      <c r="P330" s="152">
        <f>Travel!AO93</f>
        <v>0</v>
      </c>
      <c r="Q330" s="152">
        <f>Travel!AP93</f>
        <v>0</v>
      </c>
      <c r="R330" s="152">
        <f>Travel!AQ93</f>
        <v>0</v>
      </c>
      <c r="S330" s="152">
        <f>Travel!AR93</f>
        <v>0</v>
      </c>
      <c r="T330" s="152">
        <f>Travel!AS93</f>
        <v>0</v>
      </c>
      <c r="U330" s="152">
        <f>Travel!AT93</f>
        <v>0</v>
      </c>
      <c r="V330" s="152">
        <f t="shared" si="1"/>
        <v>1400</v>
      </c>
    </row>
    <row r="331" ht="12.75" customHeight="1">
      <c r="A331" s="144" t="str">
        <f>Travel!AA94</f>
        <v>Budget</v>
      </c>
      <c r="B331" s="144" t="str">
        <f>Travel!AB94</f>
        <v>7060-000000</v>
      </c>
      <c r="C331" s="144">
        <f>Travel!AC94</f>
        <v>959</v>
      </c>
      <c r="D331" s="151" t="str">
        <f>Travel!AD94</f>
        <v>083</v>
      </c>
      <c r="E331" s="151"/>
      <c r="F331" s="144"/>
      <c r="G331" s="144"/>
      <c r="H331" s="144">
        <f>Travel!AG94</f>
        <v>110</v>
      </c>
      <c r="I331" s="144" t="str">
        <f>Travel!AH94</f>
        <v/>
      </c>
      <c r="J331" s="152">
        <f>Travel!AI94</f>
        <v>0</v>
      </c>
      <c r="K331" s="152">
        <f>Travel!AJ94</f>
        <v>0</v>
      </c>
      <c r="L331" s="152">
        <f>Travel!AK94</f>
        <v>0</v>
      </c>
      <c r="M331" s="152">
        <f>Travel!AL94</f>
        <v>0</v>
      </c>
      <c r="N331" s="152">
        <f>Travel!AM94</f>
        <v>0</v>
      </c>
      <c r="O331" s="152">
        <f>Travel!AN94</f>
        <v>0</v>
      </c>
      <c r="P331" s="152">
        <f>Travel!AO94</f>
        <v>0</v>
      </c>
      <c r="Q331" s="152">
        <f>Travel!AP94</f>
        <v>0</v>
      </c>
      <c r="R331" s="152">
        <f>Travel!AQ94</f>
        <v>0</v>
      </c>
      <c r="S331" s="152">
        <f>Travel!AR94</f>
        <v>0</v>
      </c>
      <c r="T331" s="152">
        <f>Travel!AS94</f>
        <v>0</v>
      </c>
      <c r="U331" s="152">
        <f>Travel!AT94</f>
        <v>0</v>
      </c>
      <c r="V331" s="152">
        <f t="shared" si="1"/>
        <v>0</v>
      </c>
    </row>
    <row r="332" ht="12.75" customHeight="1">
      <c r="A332" s="144" t="str">
        <f>Travel!AA95</f>
        <v>Budget</v>
      </c>
      <c r="B332" s="144" t="str">
        <f>Travel!AB95</f>
        <v>7062-000000</v>
      </c>
      <c r="C332" s="144">
        <f>Travel!AC95</f>
        <v>959</v>
      </c>
      <c r="D332" s="151" t="str">
        <f>Travel!AD95</f>
        <v>083</v>
      </c>
      <c r="E332" s="151"/>
      <c r="F332" s="144"/>
      <c r="G332" s="144"/>
      <c r="H332" s="144">
        <f>Travel!AG95</f>
        <v>110</v>
      </c>
      <c r="I332" s="144" t="str">
        <f>Travel!AH95</f>
        <v/>
      </c>
      <c r="J332" s="152">
        <f>Travel!AI95</f>
        <v>0</v>
      </c>
      <c r="K332" s="152">
        <f>Travel!AJ95</f>
        <v>0</v>
      </c>
      <c r="L332" s="152">
        <f>Travel!AK95</f>
        <v>0</v>
      </c>
      <c r="M332" s="152">
        <f>Travel!AL95</f>
        <v>0</v>
      </c>
      <c r="N332" s="152">
        <f>Travel!AM95</f>
        <v>0</v>
      </c>
      <c r="O332" s="152">
        <f>Travel!AN95</f>
        <v>0</v>
      </c>
      <c r="P332" s="152">
        <f>Travel!AO95</f>
        <v>0</v>
      </c>
      <c r="Q332" s="152">
        <f>Travel!AP95</f>
        <v>0</v>
      </c>
      <c r="R332" s="152">
        <f>Travel!AQ95</f>
        <v>0</v>
      </c>
      <c r="S332" s="152">
        <f>Travel!AR95</f>
        <v>0</v>
      </c>
      <c r="T332" s="152">
        <f>Travel!AS95</f>
        <v>0</v>
      </c>
      <c r="U332" s="152">
        <f>Travel!AT95</f>
        <v>0</v>
      </c>
      <c r="V332" s="152">
        <f t="shared" si="1"/>
        <v>0</v>
      </c>
    </row>
    <row r="333" ht="12.75" customHeight="1">
      <c r="A333" s="144" t="str">
        <f>Travel!AA96</f>
        <v>Budget</v>
      </c>
      <c r="B333" s="144" t="str">
        <f>Travel!AB96</f>
        <v>7064-000000</v>
      </c>
      <c r="C333" s="144">
        <f>Travel!AC96</f>
        <v>959</v>
      </c>
      <c r="D333" s="151" t="str">
        <f>Travel!AD96</f>
        <v>083</v>
      </c>
      <c r="E333" s="151"/>
      <c r="F333" s="144"/>
      <c r="G333" s="144"/>
      <c r="H333" s="144">
        <f>Travel!AG96</f>
        <v>110</v>
      </c>
      <c r="I333" s="144" t="str">
        <f>Travel!AH96</f>
        <v/>
      </c>
      <c r="J333" s="152">
        <f>Travel!AI96</f>
        <v>0</v>
      </c>
      <c r="K333" s="152">
        <f>Travel!AJ96</f>
        <v>0</v>
      </c>
      <c r="L333" s="152">
        <f>Travel!AK96</f>
        <v>0</v>
      </c>
      <c r="M333" s="152">
        <f>Travel!AL96</f>
        <v>0</v>
      </c>
      <c r="N333" s="152">
        <f>Travel!AM96</f>
        <v>0</v>
      </c>
      <c r="O333" s="152">
        <f>Travel!AN96</f>
        <v>0</v>
      </c>
      <c r="P333" s="152">
        <f>Travel!AO96</f>
        <v>0</v>
      </c>
      <c r="Q333" s="152">
        <f>Travel!AP96</f>
        <v>0</v>
      </c>
      <c r="R333" s="152">
        <f>Travel!AQ96</f>
        <v>0</v>
      </c>
      <c r="S333" s="152">
        <f>Travel!AR96</f>
        <v>0</v>
      </c>
      <c r="T333" s="152">
        <f>Travel!AS96</f>
        <v>0</v>
      </c>
      <c r="U333" s="152">
        <f>Travel!AT96</f>
        <v>0</v>
      </c>
      <c r="V333" s="152">
        <f t="shared" si="1"/>
        <v>0</v>
      </c>
    </row>
    <row r="334" ht="12.75" customHeight="1">
      <c r="A334" s="144" t="str">
        <f>Travel!AA97</f>
        <v>Budget</v>
      </c>
      <c r="B334" s="144" t="str">
        <f>Travel!AB97</f>
        <v>7066-000000</v>
      </c>
      <c r="C334" s="144">
        <f>Travel!AC97</f>
        <v>959</v>
      </c>
      <c r="D334" s="151" t="str">
        <f>Travel!AD97</f>
        <v>083</v>
      </c>
      <c r="E334" s="151"/>
      <c r="F334" s="144"/>
      <c r="G334" s="144"/>
      <c r="H334" s="144">
        <f>Travel!AG97</f>
        <v>110</v>
      </c>
      <c r="I334" s="144" t="str">
        <f>Travel!AH97</f>
        <v/>
      </c>
      <c r="J334" s="152">
        <f>Travel!AI97</f>
        <v>0</v>
      </c>
      <c r="K334" s="152">
        <f>Travel!AJ97</f>
        <v>0</v>
      </c>
      <c r="L334" s="152">
        <f>Travel!AK97</f>
        <v>0</v>
      </c>
      <c r="M334" s="152">
        <f>Travel!AL97</f>
        <v>0</v>
      </c>
      <c r="N334" s="152">
        <f>Travel!AM97</f>
        <v>0</v>
      </c>
      <c r="O334" s="152">
        <f>Travel!AN97</f>
        <v>0</v>
      </c>
      <c r="P334" s="152">
        <f>Travel!AO97</f>
        <v>0</v>
      </c>
      <c r="Q334" s="152">
        <f>Travel!AP97</f>
        <v>0</v>
      </c>
      <c r="R334" s="152">
        <f>Travel!AQ97</f>
        <v>0</v>
      </c>
      <c r="S334" s="152">
        <f>Travel!AR97</f>
        <v>0</v>
      </c>
      <c r="T334" s="152">
        <f>Travel!AS97</f>
        <v>0</v>
      </c>
      <c r="U334" s="152">
        <f>Travel!AT97</f>
        <v>0</v>
      </c>
      <c r="V334" s="152">
        <f t="shared" si="1"/>
        <v>0</v>
      </c>
    </row>
    <row r="335" ht="12.75" customHeight="1">
      <c r="A335" s="144" t="str">
        <f>Travel!AA98</f>
        <v>Budget</v>
      </c>
      <c r="B335" s="144" t="str">
        <f>Travel!AB98</f>
        <v>7068-000000</v>
      </c>
      <c r="C335" s="144">
        <f>Travel!AC98</f>
        <v>959</v>
      </c>
      <c r="D335" s="151" t="str">
        <f>Travel!AD98</f>
        <v>083</v>
      </c>
      <c r="E335" s="151"/>
      <c r="F335" s="144"/>
      <c r="G335" s="144"/>
      <c r="H335" s="144">
        <f>Travel!AG98</f>
        <v>110</v>
      </c>
      <c r="I335" s="144" t="str">
        <f>Travel!AH98</f>
        <v/>
      </c>
      <c r="J335" s="152">
        <f>Travel!AI98</f>
        <v>0</v>
      </c>
      <c r="K335" s="152">
        <f>Travel!AJ98</f>
        <v>0</v>
      </c>
      <c r="L335" s="152">
        <f>Travel!AK98</f>
        <v>0</v>
      </c>
      <c r="M335" s="152">
        <f>Travel!AL98</f>
        <v>0</v>
      </c>
      <c r="N335" s="152">
        <f>Travel!AM98</f>
        <v>0</v>
      </c>
      <c r="O335" s="152">
        <f>Travel!AN98</f>
        <v>0</v>
      </c>
      <c r="P335" s="152">
        <f>Travel!AO98</f>
        <v>0</v>
      </c>
      <c r="Q335" s="152">
        <f>Travel!AP98</f>
        <v>0</v>
      </c>
      <c r="R335" s="152">
        <f>Travel!AQ98</f>
        <v>0</v>
      </c>
      <c r="S335" s="152">
        <f>Travel!AR98</f>
        <v>0</v>
      </c>
      <c r="T335" s="152">
        <f>Travel!AS98</f>
        <v>0</v>
      </c>
      <c r="U335" s="152">
        <f>Travel!AT98</f>
        <v>0</v>
      </c>
      <c r="V335" s="152">
        <f t="shared" si="1"/>
        <v>0</v>
      </c>
    </row>
    <row r="336" ht="12.75" customHeight="1">
      <c r="A336" s="144" t="str">
        <f>Travel!AA99</f>
        <v>Budget</v>
      </c>
      <c r="B336" s="144" t="str">
        <f>Travel!AB99</f>
        <v>7078-000000</v>
      </c>
      <c r="C336" s="144">
        <f>Travel!AC99</f>
        <v>959</v>
      </c>
      <c r="D336" s="151" t="str">
        <f>Travel!AD99</f>
        <v>083</v>
      </c>
      <c r="E336" s="151"/>
      <c r="F336" s="144"/>
      <c r="G336" s="144"/>
      <c r="H336" s="144">
        <f>Travel!AG99</f>
        <v>110</v>
      </c>
      <c r="I336" s="144" t="str">
        <f>Travel!AH99</f>
        <v/>
      </c>
      <c r="J336" s="152">
        <f>Travel!AI99</f>
        <v>0</v>
      </c>
      <c r="K336" s="152">
        <f>Travel!AJ99</f>
        <v>0</v>
      </c>
      <c r="L336" s="152">
        <f>Travel!AK99</f>
        <v>0</v>
      </c>
      <c r="M336" s="152">
        <f>Travel!AL99</f>
        <v>0</v>
      </c>
      <c r="N336" s="152">
        <f>Travel!AM99</f>
        <v>0</v>
      </c>
      <c r="O336" s="152">
        <f>Travel!AN99</f>
        <v>0</v>
      </c>
      <c r="P336" s="152">
        <f>Travel!AO99</f>
        <v>0</v>
      </c>
      <c r="Q336" s="152">
        <f>Travel!AP99</f>
        <v>0</v>
      </c>
      <c r="R336" s="152">
        <f>Travel!AQ99</f>
        <v>0</v>
      </c>
      <c r="S336" s="152">
        <f>Travel!AR99</f>
        <v>0</v>
      </c>
      <c r="T336" s="152">
        <f>Travel!AS99</f>
        <v>0</v>
      </c>
      <c r="U336" s="152">
        <f>Travel!AT99</f>
        <v>0</v>
      </c>
      <c r="V336" s="152">
        <f t="shared" si="1"/>
        <v>0</v>
      </c>
    </row>
    <row r="337" ht="12.75" customHeight="1">
      <c r="A337" s="144" t="str">
        <f>Travel!AA103</f>
        <v>Budget</v>
      </c>
      <c r="B337" s="144" t="str">
        <f>Travel!AB103</f>
        <v>7058-000000</v>
      </c>
      <c r="C337" s="144">
        <f>Travel!AC103</f>
        <v>962</v>
      </c>
      <c r="D337" s="151" t="str">
        <f>Travel!AD103</f>
        <v>083</v>
      </c>
      <c r="E337" s="151"/>
      <c r="F337" s="144"/>
      <c r="G337" s="144"/>
      <c r="H337" s="144">
        <f>Travel!AG103</f>
        <v>110</v>
      </c>
      <c r="I337" s="144" t="str">
        <f>Travel!AH103</f>
        <v/>
      </c>
      <c r="J337" s="152">
        <f>Travel!AI103</f>
        <v>0</v>
      </c>
      <c r="K337" s="152">
        <f>Travel!AJ103</f>
        <v>0</v>
      </c>
      <c r="L337" s="152">
        <f>Travel!AK103</f>
        <v>0</v>
      </c>
      <c r="M337" s="152">
        <f>Travel!AL103</f>
        <v>0</v>
      </c>
      <c r="N337" s="152">
        <f>Travel!AM103</f>
        <v>0</v>
      </c>
      <c r="O337" s="152">
        <f>Travel!AN103</f>
        <v>0</v>
      </c>
      <c r="P337" s="152">
        <f>Travel!AO103</f>
        <v>0</v>
      </c>
      <c r="Q337" s="152">
        <f>Travel!AP103</f>
        <v>0</v>
      </c>
      <c r="R337" s="152">
        <f>Travel!AQ103</f>
        <v>0</v>
      </c>
      <c r="S337" s="152">
        <f>Travel!AR103</f>
        <v>0</v>
      </c>
      <c r="T337" s="152">
        <f>Travel!AS103</f>
        <v>500</v>
      </c>
      <c r="U337" s="152">
        <f>Travel!AT103</f>
        <v>0</v>
      </c>
      <c r="V337" s="152">
        <f t="shared" si="1"/>
        <v>500</v>
      </c>
    </row>
    <row r="338" ht="12.75" customHeight="1">
      <c r="A338" s="144" t="str">
        <f>Travel!AA104</f>
        <v>Budget</v>
      </c>
      <c r="B338" s="144" t="str">
        <f>Travel!AB104</f>
        <v>7060-000000</v>
      </c>
      <c r="C338" s="144">
        <f>Travel!AC104</f>
        <v>962</v>
      </c>
      <c r="D338" s="151" t="str">
        <f>Travel!AD104</f>
        <v>083</v>
      </c>
      <c r="E338" s="151"/>
      <c r="F338" s="144"/>
      <c r="G338" s="144"/>
      <c r="H338" s="144">
        <f>Travel!AG104</f>
        <v>110</v>
      </c>
      <c r="I338" s="144" t="str">
        <f>Travel!AH104</f>
        <v/>
      </c>
      <c r="J338" s="152">
        <f>Travel!AI104</f>
        <v>0</v>
      </c>
      <c r="K338" s="152">
        <f>Travel!AJ104</f>
        <v>0</v>
      </c>
      <c r="L338" s="152">
        <f>Travel!AK104</f>
        <v>0</v>
      </c>
      <c r="M338" s="152">
        <f>Travel!AL104</f>
        <v>0</v>
      </c>
      <c r="N338" s="152">
        <f>Travel!AM104</f>
        <v>0</v>
      </c>
      <c r="O338" s="152">
        <f>Travel!AN104</f>
        <v>0</v>
      </c>
      <c r="P338" s="152">
        <f>Travel!AO104</f>
        <v>0</v>
      </c>
      <c r="Q338" s="152">
        <f>Travel!AP104</f>
        <v>0</v>
      </c>
      <c r="R338" s="152">
        <f>Travel!AQ104</f>
        <v>0</v>
      </c>
      <c r="S338" s="152">
        <f>Travel!AR104</f>
        <v>0</v>
      </c>
      <c r="T338" s="152">
        <f>Travel!AS104</f>
        <v>2500</v>
      </c>
      <c r="U338" s="152">
        <f>Travel!AT104</f>
        <v>0</v>
      </c>
      <c r="V338" s="152">
        <f t="shared" si="1"/>
        <v>2500</v>
      </c>
    </row>
    <row r="339" ht="12.75" customHeight="1">
      <c r="A339" s="144" t="str">
        <f>Travel!AA105</f>
        <v>Budget</v>
      </c>
      <c r="B339" s="144" t="str">
        <f>Travel!AB105</f>
        <v>7062-000000</v>
      </c>
      <c r="C339" s="144">
        <f>Travel!AC105</f>
        <v>962</v>
      </c>
      <c r="D339" s="151" t="str">
        <f>Travel!AD105</f>
        <v>083</v>
      </c>
      <c r="E339" s="151"/>
      <c r="F339" s="144"/>
      <c r="G339" s="144"/>
      <c r="H339" s="144">
        <f>Travel!AG105</f>
        <v>110</v>
      </c>
      <c r="I339" s="144" t="str">
        <f>Travel!AH105</f>
        <v/>
      </c>
      <c r="J339" s="152">
        <f>Travel!AI105</f>
        <v>0</v>
      </c>
      <c r="K339" s="152">
        <f>Travel!AJ105</f>
        <v>0</v>
      </c>
      <c r="L339" s="152">
        <f>Travel!AK105</f>
        <v>0</v>
      </c>
      <c r="M339" s="152">
        <f>Travel!AL105</f>
        <v>0</v>
      </c>
      <c r="N339" s="152">
        <f>Travel!AM105</f>
        <v>0</v>
      </c>
      <c r="O339" s="152">
        <f>Travel!AN105</f>
        <v>0</v>
      </c>
      <c r="P339" s="152">
        <f>Travel!AO105</f>
        <v>0</v>
      </c>
      <c r="Q339" s="152">
        <f>Travel!AP105</f>
        <v>0</v>
      </c>
      <c r="R339" s="152">
        <f>Travel!AQ105</f>
        <v>0</v>
      </c>
      <c r="S339" s="152">
        <f>Travel!AR105</f>
        <v>0</v>
      </c>
      <c r="T339" s="152">
        <f>Travel!AS105</f>
        <v>0</v>
      </c>
      <c r="U339" s="152">
        <f>Travel!AT105</f>
        <v>0</v>
      </c>
      <c r="V339" s="152">
        <f t="shared" si="1"/>
        <v>0</v>
      </c>
    </row>
    <row r="340" ht="12.75" customHeight="1">
      <c r="A340" s="144" t="str">
        <f>Travel!AA106</f>
        <v>Budget</v>
      </c>
      <c r="B340" s="144" t="str">
        <f>Travel!AB106</f>
        <v>7064-000000</v>
      </c>
      <c r="C340" s="144">
        <f>Travel!AC106</f>
        <v>962</v>
      </c>
      <c r="D340" s="151" t="str">
        <f>Travel!AD106</f>
        <v>083</v>
      </c>
      <c r="E340" s="151"/>
      <c r="F340" s="144"/>
      <c r="G340" s="144"/>
      <c r="H340" s="144">
        <f>Travel!AG106</f>
        <v>110</v>
      </c>
      <c r="I340" s="144" t="str">
        <f>Travel!AH106</f>
        <v/>
      </c>
      <c r="J340" s="152">
        <f>Travel!AI106</f>
        <v>0</v>
      </c>
      <c r="K340" s="152">
        <f>Travel!AJ106</f>
        <v>0</v>
      </c>
      <c r="L340" s="152">
        <f>Travel!AK106</f>
        <v>0</v>
      </c>
      <c r="M340" s="152">
        <f>Travel!AL106</f>
        <v>0</v>
      </c>
      <c r="N340" s="152">
        <f>Travel!AM106</f>
        <v>0</v>
      </c>
      <c r="O340" s="152">
        <f>Travel!AN106</f>
        <v>0</v>
      </c>
      <c r="P340" s="152">
        <f>Travel!AO106</f>
        <v>0</v>
      </c>
      <c r="Q340" s="152">
        <f>Travel!AP106</f>
        <v>0</v>
      </c>
      <c r="R340" s="152">
        <f>Travel!AQ106</f>
        <v>0</v>
      </c>
      <c r="S340" s="152">
        <f>Travel!AR106</f>
        <v>0</v>
      </c>
      <c r="T340" s="152">
        <f>Travel!AS106</f>
        <v>0</v>
      </c>
      <c r="U340" s="152">
        <f>Travel!AT106</f>
        <v>0</v>
      </c>
      <c r="V340" s="152">
        <f t="shared" si="1"/>
        <v>0</v>
      </c>
    </row>
    <row r="341" ht="12.75" customHeight="1">
      <c r="A341" s="144" t="str">
        <f>Travel!AA107</f>
        <v>Budget</v>
      </c>
      <c r="B341" s="144" t="str">
        <f>Travel!AB107</f>
        <v>7066-000000</v>
      </c>
      <c r="C341" s="144">
        <f>Travel!AC107</f>
        <v>962</v>
      </c>
      <c r="D341" s="151" t="str">
        <f>Travel!AD107</f>
        <v>083</v>
      </c>
      <c r="E341" s="151"/>
      <c r="F341" s="144"/>
      <c r="G341" s="144"/>
      <c r="H341" s="144">
        <f>Travel!AG107</f>
        <v>110</v>
      </c>
      <c r="I341" s="144" t="str">
        <f>Travel!AH107</f>
        <v/>
      </c>
      <c r="J341" s="152">
        <f>Travel!AI107</f>
        <v>0</v>
      </c>
      <c r="K341" s="152">
        <f>Travel!AJ107</f>
        <v>0</v>
      </c>
      <c r="L341" s="152">
        <f>Travel!AK107</f>
        <v>0</v>
      </c>
      <c r="M341" s="152">
        <f>Travel!AL107</f>
        <v>0</v>
      </c>
      <c r="N341" s="152">
        <f>Travel!AM107</f>
        <v>0</v>
      </c>
      <c r="O341" s="152">
        <f>Travel!AN107</f>
        <v>0</v>
      </c>
      <c r="P341" s="152">
        <f>Travel!AO107</f>
        <v>0</v>
      </c>
      <c r="Q341" s="152">
        <f>Travel!AP107</f>
        <v>0</v>
      </c>
      <c r="R341" s="152">
        <f>Travel!AQ107</f>
        <v>0</v>
      </c>
      <c r="S341" s="152">
        <f>Travel!AR107</f>
        <v>0</v>
      </c>
      <c r="T341" s="152">
        <f>Travel!AS107</f>
        <v>0</v>
      </c>
      <c r="U341" s="152">
        <f>Travel!AT107</f>
        <v>0</v>
      </c>
      <c r="V341" s="152">
        <f t="shared" si="1"/>
        <v>0</v>
      </c>
    </row>
    <row r="342" ht="12.75" customHeight="1">
      <c r="A342" s="144" t="str">
        <f>Travel!AA108</f>
        <v>Budget</v>
      </c>
      <c r="B342" s="144" t="str">
        <f>Travel!AB108</f>
        <v>7068-000000</v>
      </c>
      <c r="C342" s="144">
        <f>Travel!AC108</f>
        <v>962</v>
      </c>
      <c r="D342" s="151" t="str">
        <f>Travel!AD108</f>
        <v>083</v>
      </c>
      <c r="E342" s="151"/>
      <c r="F342" s="144"/>
      <c r="G342" s="144"/>
      <c r="H342" s="144">
        <f>Travel!AG108</f>
        <v>110</v>
      </c>
      <c r="I342" s="144" t="str">
        <f>Travel!AH108</f>
        <v/>
      </c>
      <c r="J342" s="152">
        <f>Travel!AI108</f>
        <v>0</v>
      </c>
      <c r="K342" s="152">
        <f>Travel!AJ108</f>
        <v>0</v>
      </c>
      <c r="L342" s="152">
        <f>Travel!AK108</f>
        <v>0</v>
      </c>
      <c r="M342" s="152">
        <f>Travel!AL108</f>
        <v>0</v>
      </c>
      <c r="N342" s="152">
        <f>Travel!AM108</f>
        <v>0</v>
      </c>
      <c r="O342" s="152">
        <f>Travel!AN108</f>
        <v>0</v>
      </c>
      <c r="P342" s="152">
        <f>Travel!AO108</f>
        <v>0</v>
      </c>
      <c r="Q342" s="152">
        <f>Travel!AP108</f>
        <v>0</v>
      </c>
      <c r="R342" s="152">
        <f>Travel!AQ108</f>
        <v>0</v>
      </c>
      <c r="S342" s="152">
        <f>Travel!AR108</f>
        <v>0</v>
      </c>
      <c r="T342" s="152">
        <f>Travel!AS108</f>
        <v>0</v>
      </c>
      <c r="U342" s="152">
        <f>Travel!AT108</f>
        <v>0</v>
      </c>
      <c r="V342" s="152">
        <f t="shared" si="1"/>
        <v>0</v>
      </c>
    </row>
    <row r="343" ht="12.75" customHeight="1">
      <c r="A343" s="144" t="str">
        <f>Travel!AA109</f>
        <v>Budget</v>
      </c>
      <c r="B343" s="144" t="str">
        <f>Travel!AB109</f>
        <v>7072-000000</v>
      </c>
      <c r="C343" s="144">
        <f>Travel!AC109</f>
        <v>962</v>
      </c>
      <c r="D343" s="151" t="str">
        <f>Travel!AD109</f>
        <v>083</v>
      </c>
      <c r="E343" s="151"/>
      <c r="F343" s="144"/>
      <c r="G343" s="144"/>
      <c r="H343" s="144">
        <f>Travel!AG109</f>
        <v>110</v>
      </c>
      <c r="I343" s="144" t="str">
        <f>Travel!AH109</f>
        <v/>
      </c>
      <c r="J343" s="152">
        <f>Travel!AI109</f>
        <v>0</v>
      </c>
      <c r="K343" s="152">
        <f>Travel!AJ109</f>
        <v>0</v>
      </c>
      <c r="L343" s="152">
        <f>Travel!AK109</f>
        <v>0</v>
      </c>
      <c r="M343" s="152">
        <f>Travel!AL109</f>
        <v>0</v>
      </c>
      <c r="N343" s="152">
        <f>Travel!AM109</f>
        <v>0</v>
      </c>
      <c r="O343" s="152">
        <f>Travel!AN109</f>
        <v>0</v>
      </c>
      <c r="P343" s="152">
        <f>Travel!AO109</f>
        <v>0</v>
      </c>
      <c r="Q343" s="152">
        <f>Travel!AP109</f>
        <v>0</v>
      </c>
      <c r="R343" s="152">
        <f>Travel!AQ109</f>
        <v>0</v>
      </c>
      <c r="S343" s="152">
        <f>Travel!AR109</f>
        <v>0</v>
      </c>
      <c r="T343" s="152">
        <f>Travel!AS109</f>
        <v>0</v>
      </c>
      <c r="U343" s="152">
        <f>Travel!AT109</f>
        <v>0</v>
      </c>
      <c r="V343" s="152">
        <f t="shared" si="1"/>
        <v>0</v>
      </c>
    </row>
    <row r="344" ht="12.75" customHeight="1">
      <c r="A344" s="144" t="str">
        <f>Travel!AA113</f>
        <v>Budget</v>
      </c>
      <c r="B344" s="144" t="str">
        <f>Travel!AB113</f>
        <v>7058-000000</v>
      </c>
      <c r="C344" s="144">
        <f>Travel!AC113</f>
        <v>963</v>
      </c>
      <c r="D344" s="151" t="str">
        <f>Travel!AD113</f>
        <v>083</v>
      </c>
      <c r="E344" s="151"/>
      <c r="F344" s="144"/>
      <c r="G344" s="144"/>
      <c r="H344" s="144">
        <f>Travel!AG113</f>
        <v>110</v>
      </c>
      <c r="I344" s="144" t="str">
        <f>Travel!AH113</f>
        <v/>
      </c>
      <c r="J344" s="152">
        <f>Travel!AI113</f>
        <v>0</v>
      </c>
      <c r="K344" s="152">
        <f>Travel!AJ113</f>
        <v>0</v>
      </c>
      <c r="L344" s="152">
        <f>Travel!AK113</f>
        <v>0</v>
      </c>
      <c r="M344" s="152">
        <f>Travel!AL113</f>
        <v>0</v>
      </c>
      <c r="N344" s="152">
        <f>Travel!AM113</f>
        <v>0</v>
      </c>
      <c r="O344" s="152">
        <f>Travel!AN113</f>
        <v>0</v>
      </c>
      <c r="P344" s="152">
        <f>Travel!AO113</f>
        <v>0</v>
      </c>
      <c r="Q344" s="152">
        <f>Travel!AP113</f>
        <v>0</v>
      </c>
      <c r="R344" s="152">
        <f>Travel!AQ113</f>
        <v>0</v>
      </c>
      <c r="S344" s="152">
        <f>Travel!AR113</f>
        <v>0</v>
      </c>
      <c r="T344" s="152">
        <f>Travel!AS113</f>
        <v>0</v>
      </c>
      <c r="U344" s="152">
        <f>Travel!AT113</f>
        <v>0</v>
      </c>
      <c r="V344" s="152">
        <f t="shared" si="1"/>
        <v>0</v>
      </c>
    </row>
    <row r="345" ht="12.75" customHeight="1">
      <c r="A345" s="144" t="str">
        <f>Travel!AA114</f>
        <v>Budget</v>
      </c>
      <c r="B345" s="144" t="str">
        <f>Travel!AB114</f>
        <v>7060-000000</v>
      </c>
      <c r="C345" s="144">
        <f>Travel!AC114</f>
        <v>963</v>
      </c>
      <c r="D345" s="151" t="str">
        <f>Travel!AD114</f>
        <v>083</v>
      </c>
      <c r="E345" s="151"/>
      <c r="F345" s="144"/>
      <c r="G345" s="144"/>
      <c r="H345" s="144">
        <f>Travel!AG114</f>
        <v>110</v>
      </c>
      <c r="I345" s="144" t="str">
        <f>Travel!AH114</f>
        <v/>
      </c>
      <c r="J345" s="152">
        <f>Travel!AI114</f>
        <v>0</v>
      </c>
      <c r="K345" s="152">
        <f>Travel!AJ114</f>
        <v>0</v>
      </c>
      <c r="L345" s="152">
        <f>Travel!AK114</f>
        <v>0</v>
      </c>
      <c r="M345" s="152">
        <f>Travel!AL114</f>
        <v>0</v>
      </c>
      <c r="N345" s="152">
        <f>Travel!AM114</f>
        <v>0</v>
      </c>
      <c r="O345" s="152">
        <f>Travel!AN114</f>
        <v>0</v>
      </c>
      <c r="P345" s="152">
        <f>Travel!AO114</f>
        <v>0</v>
      </c>
      <c r="Q345" s="152">
        <f>Travel!AP114</f>
        <v>0</v>
      </c>
      <c r="R345" s="152">
        <f>Travel!AQ114</f>
        <v>0</v>
      </c>
      <c r="S345" s="152">
        <f>Travel!AR114</f>
        <v>0</v>
      </c>
      <c r="T345" s="152">
        <f>Travel!AS114</f>
        <v>0</v>
      </c>
      <c r="U345" s="152">
        <f>Travel!AT114</f>
        <v>0</v>
      </c>
      <c r="V345" s="152">
        <f t="shared" si="1"/>
        <v>0</v>
      </c>
    </row>
    <row r="346" ht="12.75" customHeight="1">
      <c r="A346" s="144" t="str">
        <f>Travel!AA115</f>
        <v>Budget</v>
      </c>
      <c r="B346" s="144" t="str">
        <f>Travel!AB115</f>
        <v>7062-000000</v>
      </c>
      <c r="C346" s="144">
        <f>Travel!AC115</f>
        <v>963</v>
      </c>
      <c r="D346" s="151" t="str">
        <f>Travel!AD115</f>
        <v>083</v>
      </c>
      <c r="E346" s="151"/>
      <c r="F346" s="144"/>
      <c r="G346" s="144"/>
      <c r="H346" s="144">
        <f>Travel!AG115</f>
        <v>110</v>
      </c>
      <c r="I346" s="144" t="str">
        <f>Travel!AH115</f>
        <v/>
      </c>
      <c r="J346" s="152">
        <f>Travel!AI115</f>
        <v>0</v>
      </c>
      <c r="K346" s="152">
        <f>Travel!AJ115</f>
        <v>0</v>
      </c>
      <c r="L346" s="152">
        <f>Travel!AK115</f>
        <v>0</v>
      </c>
      <c r="M346" s="152">
        <f>Travel!AL115</f>
        <v>0</v>
      </c>
      <c r="N346" s="152">
        <f>Travel!AM115</f>
        <v>0</v>
      </c>
      <c r="O346" s="152">
        <f>Travel!AN115</f>
        <v>0</v>
      </c>
      <c r="P346" s="152">
        <f>Travel!AO115</f>
        <v>0</v>
      </c>
      <c r="Q346" s="152">
        <f>Travel!AP115</f>
        <v>0</v>
      </c>
      <c r="R346" s="152">
        <f>Travel!AQ115</f>
        <v>0</v>
      </c>
      <c r="S346" s="152">
        <f>Travel!AR115</f>
        <v>0</v>
      </c>
      <c r="T346" s="152">
        <f>Travel!AS115</f>
        <v>0</v>
      </c>
      <c r="U346" s="152">
        <f>Travel!AT115</f>
        <v>0</v>
      </c>
      <c r="V346" s="152">
        <f t="shared" si="1"/>
        <v>0</v>
      </c>
    </row>
    <row r="347" ht="12.75" customHeight="1">
      <c r="A347" s="144" t="str">
        <f>Travel!AA116</f>
        <v>Budget</v>
      </c>
      <c r="B347" s="144" t="str">
        <f>Travel!AB116</f>
        <v>7064-000000</v>
      </c>
      <c r="C347" s="144">
        <f>Travel!AC116</f>
        <v>963</v>
      </c>
      <c r="D347" s="151" t="str">
        <f>Travel!AD116</f>
        <v>083</v>
      </c>
      <c r="E347" s="151"/>
      <c r="F347" s="144"/>
      <c r="G347" s="144"/>
      <c r="H347" s="144">
        <f>Travel!AG116</f>
        <v>110</v>
      </c>
      <c r="I347" s="144" t="str">
        <f>Travel!AH116</f>
        <v/>
      </c>
      <c r="J347" s="152">
        <f>Travel!AI116</f>
        <v>0</v>
      </c>
      <c r="K347" s="152">
        <f>Travel!AJ116</f>
        <v>0</v>
      </c>
      <c r="L347" s="152">
        <f>Travel!AK116</f>
        <v>0</v>
      </c>
      <c r="M347" s="152">
        <f>Travel!AL116</f>
        <v>0</v>
      </c>
      <c r="N347" s="152">
        <f>Travel!AM116</f>
        <v>0</v>
      </c>
      <c r="O347" s="152">
        <f>Travel!AN116</f>
        <v>0</v>
      </c>
      <c r="P347" s="152">
        <f>Travel!AO116</f>
        <v>0</v>
      </c>
      <c r="Q347" s="152">
        <f>Travel!AP116</f>
        <v>0</v>
      </c>
      <c r="R347" s="152">
        <f>Travel!AQ116</f>
        <v>0</v>
      </c>
      <c r="S347" s="152">
        <f>Travel!AR116</f>
        <v>0</v>
      </c>
      <c r="T347" s="152">
        <f>Travel!AS116</f>
        <v>0</v>
      </c>
      <c r="U347" s="152">
        <f>Travel!AT116</f>
        <v>0</v>
      </c>
      <c r="V347" s="152">
        <f t="shared" si="1"/>
        <v>0</v>
      </c>
    </row>
    <row r="348" ht="12.75" customHeight="1">
      <c r="A348" s="144" t="str">
        <f>Travel!AA117</f>
        <v>Budget</v>
      </c>
      <c r="B348" s="144" t="str">
        <f>Travel!AB117</f>
        <v>7066-000000</v>
      </c>
      <c r="C348" s="144">
        <f>Travel!AC117</f>
        <v>963</v>
      </c>
      <c r="D348" s="151" t="str">
        <f>Travel!AD117</f>
        <v>083</v>
      </c>
      <c r="E348" s="151"/>
      <c r="F348" s="144"/>
      <c r="G348" s="144"/>
      <c r="H348" s="144">
        <f>Travel!AG117</f>
        <v>110</v>
      </c>
      <c r="I348" s="144" t="str">
        <f>Travel!AH117</f>
        <v/>
      </c>
      <c r="J348" s="152">
        <f>Travel!AI117</f>
        <v>0</v>
      </c>
      <c r="K348" s="152">
        <f>Travel!AJ117</f>
        <v>0</v>
      </c>
      <c r="L348" s="152">
        <f>Travel!AK117</f>
        <v>0</v>
      </c>
      <c r="M348" s="152">
        <f>Travel!AL117</f>
        <v>0</v>
      </c>
      <c r="N348" s="152">
        <f>Travel!AM117</f>
        <v>0</v>
      </c>
      <c r="O348" s="152">
        <f>Travel!AN117</f>
        <v>0</v>
      </c>
      <c r="P348" s="152">
        <f>Travel!AO117</f>
        <v>0</v>
      </c>
      <c r="Q348" s="152">
        <f>Travel!AP117</f>
        <v>0</v>
      </c>
      <c r="R348" s="152">
        <f>Travel!AQ117</f>
        <v>0</v>
      </c>
      <c r="S348" s="152">
        <f>Travel!AR117</f>
        <v>0</v>
      </c>
      <c r="T348" s="152">
        <f>Travel!AS117</f>
        <v>0</v>
      </c>
      <c r="U348" s="152">
        <f>Travel!AT117</f>
        <v>0</v>
      </c>
      <c r="V348" s="152">
        <f t="shared" si="1"/>
        <v>0</v>
      </c>
    </row>
    <row r="349" ht="12.75" customHeight="1">
      <c r="A349" s="144" t="str">
        <f>Travel!AA118</f>
        <v>Budget</v>
      </c>
      <c r="B349" s="144" t="str">
        <f>Travel!AB118</f>
        <v>7068-000000</v>
      </c>
      <c r="C349" s="144">
        <f>Travel!AC118</f>
        <v>963</v>
      </c>
      <c r="D349" s="151" t="str">
        <f>Travel!AD118</f>
        <v>083</v>
      </c>
      <c r="E349" s="151"/>
      <c r="F349" s="144"/>
      <c r="G349" s="144"/>
      <c r="H349" s="144">
        <f>Travel!AG118</f>
        <v>110</v>
      </c>
      <c r="I349" s="144" t="str">
        <f>Travel!AH118</f>
        <v/>
      </c>
      <c r="J349" s="152">
        <f>Travel!AI118</f>
        <v>0</v>
      </c>
      <c r="K349" s="152">
        <f>Travel!AJ118</f>
        <v>0</v>
      </c>
      <c r="L349" s="152">
        <f>Travel!AK118</f>
        <v>0</v>
      </c>
      <c r="M349" s="152">
        <f>Travel!AL118</f>
        <v>0</v>
      </c>
      <c r="N349" s="152">
        <f>Travel!AM118</f>
        <v>0</v>
      </c>
      <c r="O349" s="152">
        <f>Travel!AN118</f>
        <v>0</v>
      </c>
      <c r="P349" s="152">
        <f>Travel!AO118</f>
        <v>0</v>
      </c>
      <c r="Q349" s="152">
        <f>Travel!AP118</f>
        <v>0</v>
      </c>
      <c r="R349" s="152">
        <f>Travel!AQ118</f>
        <v>0</v>
      </c>
      <c r="S349" s="152">
        <f>Travel!AR118</f>
        <v>0</v>
      </c>
      <c r="T349" s="152">
        <f>Travel!AS118</f>
        <v>0</v>
      </c>
      <c r="U349" s="152">
        <f>Travel!AT118</f>
        <v>0</v>
      </c>
      <c r="V349" s="152">
        <f t="shared" si="1"/>
        <v>0</v>
      </c>
    </row>
    <row r="350" ht="12.75" customHeight="1">
      <c r="A350" s="144" t="str">
        <f>Travel!AA119</f>
        <v>Budget</v>
      </c>
      <c r="B350" s="144" t="str">
        <f>Travel!AB119</f>
        <v>7072-000000</v>
      </c>
      <c r="C350" s="144">
        <f>Travel!AC119</f>
        <v>963</v>
      </c>
      <c r="D350" s="151" t="str">
        <f>Travel!AD119</f>
        <v>083</v>
      </c>
      <c r="E350" s="151"/>
      <c r="F350" s="144"/>
      <c r="G350" s="144"/>
      <c r="H350" s="144">
        <f>Travel!AG119</f>
        <v>110</v>
      </c>
      <c r="I350" s="144" t="str">
        <f>Travel!AH119</f>
        <v/>
      </c>
      <c r="J350" s="152">
        <f>Travel!AI119</f>
        <v>0</v>
      </c>
      <c r="K350" s="152">
        <f>Travel!AJ119</f>
        <v>0</v>
      </c>
      <c r="L350" s="152">
        <f>Travel!AK119</f>
        <v>0</v>
      </c>
      <c r="M350" s="152">
        <f>Travel!AL119</f>
        <v>0</v>
      </c>
      <c r="N350" s="152">
        <f>Travel!AM119</f>
        <v>0</v>
      </c>
      <c r="O350" s="152">
        <f>Travel!AN119</f>
        <v>0</v>
      </c>
      <c r="P350" s="152">
        <f>Travel!AO119</f>
        <v>0</v>
      </c>
      <c r="Q350" s="152">
        <f>Travel!AP119</f>
        <v>0</v>
      </c>
      <c r="R350" s="152">
        <f>Travel!AQ119</f>
        <v>0</v>
      </c>
      <c r="S350" s="152">
        <f>Travel!AR119</f>
        <v>0</v>
      </c>
      <c r="T350" s="152">
        <f>Travel!AS119</f>
        <v>0</v>
      </c>
      <c r="U350" s="152">
        <f>Travel!AT119</f>
        <v>0</v>
      </c>
      <c r="V350" s="152">
        <f t="shared" si="1"/>
        <v>0</v>
      </c>
    </row>
    <row r="351" ht="12.75" customHeight="1">
      <c r="A351" s="144" t="str">
        <f>'Other Expense'!AA9</f>
        <v>Budget</v>
      </c>
      <c r="B351" s="144" t="str">
        <f>'Other Expense'!AB9</f>
        <v>7086-000000</v>
      </c>
      <c r="C351" s="144">
        <f>'Other Expense'!AC9</f>
        <v>995</v>
      </c>
      <c r="D351" s="151" t="str">
        <f>'Other Expense'!AD9</f>
        <v>083</v>
      </c>
      <c r="E351" s="151"/>
      <c r="F351" s="144"/>
      <c r="G351" s="144"/>
      <c r="H351" s="144">
        <f>'Other Expense'!AG9</f>
        <v>110</v>
      </c>
      <c r="I351" s="144" t="str">
        <f>'Other Expense'!AH9</f>
        <v/>
      </c>
      <c r="J351" s="152">
        <f>'Other Expense'!AI9</f>
        <v>0</v>
      </c>
      <c r="K351" s="152">
        <f>'Other Expense'!AJ9</f>
        <v>0</v>
      </c>
      <c r="L351" s="152">
        <f>'Other Expense'!AK9</f>
        <v>0</v>
      </c>
      <c r="M351" s="152">
        <f>'Other Expense'!AL9</f>
        <v>0</v>
      </c>
      <c r="N351" s="152">
        <f>'Other Expense'!AM9</f>
        <v>0</v>
      </c>
      <c r="O351" s="152">
        <f>'Other Expense'!AN9</f>
        <v>0</v>
      </c>
      <c r="P351" s="152">
        <f>'Other Expense'!AO9</f>
        <v>0</v>
      </c>
      <c r="Q351" s="152">
        <f>'Other Expense'!AP9</f>
        <v>0</v>
      </c>
      <c r="R351" s="152">
        <f>'Other Expense'!AQ9</f>
        <v>0</v>
      </c>
      <c r="S351" s="152">
        <f>'Other Expense'!AR9</f>
        <v>0</v>
      </c>
      <c r="T351" s="152">
        <f>'Other Expense'!AS9</f>
        <v>0</v>
      </c>
      <c r="U351" s="152">
        <f>'Other Expense'!AT9</f>
        <v>0</v>
      </c>
      <c r="V351" s="152">
        <f t="shared" si="1"/>
        <v>0</v>
      </c>
    </row>
    <row r="352" ht="12.75" customHeight="1">
      <c r="A352" s="144" t="str">
        <f>'Other Expense'!AA10</f>
        <v>Budget</v>
      </c>
      <c r="B352" s="144" t="str">
        <f>'Other Expense'!AB10</f>
        <v>7092-000000</v>
      </c>
      <c r="C352" s="144">
        <f>'Other Expense'!AC10</f>
        <v>995</v>
      </c>
      <c r="D352" s="151" t="str">
        <f>'Other Expense'!AD10</f>
        <v>083</v>
      </c>
      <c r="E352" s="151"/>
      <c r="F352" s="144"/>
      <c r="G352" s="144"/>
      <c r="H352" s="144">
        <f>'Other Expense'!AG10</f>
        <v>110</v>
      </c>
      <c r="I352" s="144" t="str">
        <f>'Other Expense'!AH10</f>
        <v/>
      </c>
      <c r="J352" s="152">
        <f>'Other Expense'!AI10</f>
        <v>330.32</v>
      </c>
      <c r="K352" s="152">
        <f>'Other Expense'!AJ10</f>
        <v>330.32</v>
      </c>
      <c r="L352" s="152">
        <f>'Other Expense'!AK10</f>
        <v>330.32</v>
      </c>
      <c r="M352" s="152">
        <f>'Other Expense'!AL10</f>
        <v>330.32</v>
      </c>
      <c r="N352" s="152">
        <f>'Other Expense'!AM10</f>
        <v>330.32</v>
      </c>
      <c r="O352" s="152">
        <f>'Other Expense'!AN10</f>
        <v>330.32</v>
      </c>
      <c r="P352" s="152">
        <f>'Other Expense'!AO10</f>
        <v>330.32</v>
      </c>
      <c r="Q352" s="152">
        <f>'Other Expense'!AP10</f>
        <v>330.32</v>
      </c>
      <c r="R352" s="152">
        <f>'Other Expense'!AQ10</f>
        <v>330.32</v>
      </c>
      <c r="S352" s="152">
        <f>'Other Expense'!AR10</f>
        <v>330.32</v>
      </c>
      <c r="T352" s="152">
        <f>'Other Expense'!AS10</f>
        <v>330.32</v>
      </c>
      <c r="U352" s="152">
        <f>'Other Expense'!AT10</f>
        <v>330.32</v>
      </c>
      <c r="V352" s="152">
        <f t="shared" si="1"/>
        <v>3963.84</v>
      </c>
    </row>
    <row r="353" ht="12.75" customHeight="1">
      <c r="A353" s="144" t="str">
        <f>'Other Expense'!AA11</f>
        <v>Budget</v>
      </c>
      <c r="B353" s="144" t="str">
        <f>'Other Expense'!AB11</f>
        <v>7022-000000</v>
      </c>
      <c r="C353" s="144">
        <f>'Other Expense'!AC11</f>
        <v>995</v>
      </c>
      <c r="D353" s="151" t="str">
        <f>'Other Expense'!AD11</f>
        <v>083</v>
      </c>
      <c r="E353" s="151"/>
      <c r="F353" s="144"/>
      <c r="G353" s="144"/>
      <c r="H353" s="144">
        <f>'Other Expense'!AG11</f>
        <v>110</v>
      </c>
      <c r="I353" s="144" t="str">
        <f>'Other Expense'!AH11</f>
        <v/>
      </c>
      <c r="J353" s="152">
        <f>'Other Expense'!AI11</f>
        <v>0</v>
      </c>
      <c r="K353" s="152">
        <f>'Other Expense'!AJ11</f>
        <v>0</v>
      </c>
      <c r="L353" s="152">
        <f>'Other Expense'!AK11</f>
        <v>700</v>
      </c>
      <c r="M353" s="152">
        <f>'Other Expense'!AL11</f>
        <v>350</v>
      </c>
      <c r="N353" s="152">
        <f>'Other Expense'!AM11</f>
        <v>0</v>
      </c>
      <c r="O353" s="152">
        <f>'Other Expense'!AN11</f>
        <v>0</v>
      </c>
      <c r="P353" s="152">
        <f>'Other Expense'!AO11</f>
        <v>0</v>
      </c>
      <c r="Q353" s="152">
        <f>'Other Expense'!AP11</f>
        <v>0</v>
      </c>
      <c r="R353" s="152">
        <f>'Other Expense'!AQ11</f>
        <v>0</v>
      </c>
      <c r="S353" s="152">
        <f>'Other Expense'!AR11</f>
        <v>0</v>
      </c>
      <c r="T353" s="152">
        <f>'Other Expense'!AS11</f>
        <v>0</v>
      </c>
      <c r="U353" s="152">
        <f>'Other Expense'!AT11</f>
        <v>0</v>
      </c>
      <c r="V353" s="152">
        <f t="shared" si="1"/>
        <v>1050</v>
      </c>
    </row>
    <row r="354" ht="12.75" customHeight="1">
      <c r="A354" s="144" t="str">
        <f>'Other Expense'!AA12</f>
        <v>Budget</v>
      </c>
      <c r="B354" s="144" t="str">
        <f>'Other Expense'!AB12</f>
        <v/>
      </c>
      <c r="C354" s="144">
        <f>'Other Expense'!AC12</f>
        <v>995</v>
      </c>
      <c r="D354" s="151" t="str">
        <f>'Other Expense'!AD12</f>
        <v>083</v>
      </c>
      <c r="E354" s="151"/>
      <c r="F354" s="144"/>
      <c r="G354" s="144"/>
      <c r="H354" s="144">
        <f>'Other Expense'!AG12</f>
        <v>110</v>
      </c>
      <c r="I354" s="144" t="str">
        <f>'Other Expense'!AH12</f>
        <v/>
      </c>
      <c r="J354" s="152">
        <f>'Other Expense'!AI12</f>
        <v>2000</v>
      </c>
      <c r="K354" s="152">
        <f>'Other Expense'!AJ12</f>
        <v>0</v>
      </c>
      <c r="L354" s="152">
        <f>'Other Expense'!AK12</f>
        <v>0</v>
      </c>
      <c r="M354" s="152">
        <f>'Other Expense'!AL12</f>
        <v>0</v>
      </c>
      <c r="N354" s="152">
        <f>'Other Expense'!AM12</f>
        <v>0</v>
      </c>
      <c r="O354" s="152">
        <f>'Other Expense'!AN12</f>
        <v>0</v>
      </c>
      <c r="P354" s="152">
        <f>'Other Expense'!AO12</f>
        <v>0</v>
      </c>
      <c r="Q354" s="152">
        <f>'Other Expense'!AP12</f>
        <v>0</v>
      </c>
      <c r="R354" s="152">
        <f>'Other Expense'!AQ12</f>
        <v>0</v>
      </c>
      <c r="S354" s="152">
        <f>'Other Expense'!AR12</f>
        <v>0</v>
      </c>
      <c r="T354" s="152">
        <f>'Other Expense'!AS12</f>
        <v>0</v>
      </c>
      <c r="U354" s="152">
        <f>'Other Expense'!AT12</f>
        <v>0</v>
      </c>
      <c r="V354" s="152">
        <f t="shared" si="1"/>
        <v>2000</v>
      </c>
    </row>
    <row r="355" ht="12.75" customHeight="1">
      <c r="A355" s="144" t="str">
        <f>'Other Expense'!AA13</f>
        <v>Budget</v>
      </c>
      <c r="B355" s="144" t="str">
        <f>'Other Expense'!AB13</f>
        <v/>
      </c>
      <c r="C355" s="144">
        <f>'Other Expense'!AC13</f>
        <v>995</v>
      </c>
      <c r="D355" s="151" t="str">
        <f>'Other Expense'!AD13</f>
        <v>083</v>
      </c>
      <c r="E355" s="151"/>
      <c r="F355" s="144"/>
      <c r="G355" s="144"/>
      <c r="H355" s="144">
        <f>'Other Expense'!AG13</f>
        <v>110</v>
      </c>
      <c r="I355" s="144" t="str">
        <f>'Other Expense'!AH13</f>
        <v/>
      </c>
      <c r="J355" s="152">
        <f>'Other Expense'!AI13</f>
        <v>0</v>
      </c>
      <c r="K355" s="152">
        <f>'Other Expense'!AJ13</f>
        <v>0</v>
      </c>
      <c r="L355" s="152">
        <f>'Other Expense'!AK13</f>
        <v>0</v>
      </c>
      <c r="M355" s="152">
        <f>'Other Expense'!AL13</f>
        <v>0</v>
      </c>
      <c r="N355" s="152">
        <f>'Other Expense'!AM13</f>
        <v>0</v>
      </c>
      <c r="O355" s="152">
        <f>'Other Expense'!AN13</f>
        <v>0</v>
      </c>
      <c r="P355" s="152">
        <f>'Other Expense'!AO13</f>
        <v>0</v>
      </c>
      <c r="Q355" s="152">
        <f>'Other Expense'!AP13</f>
        <v>0</v>
      </c>
      <c r="R355" s="152">
        <f>'Other Expense'!AQ13</f>
        <v>0</v>
      </c>
      <c r="S355" s="152">
        <f>'Other Expense'!AR13</f>
        <v>0</v>
      </c>
      <c r="T355" s="152">
        <f>'Other Expense'!AS13</f>
        <v>0</v>
      </c>
      <c r="U355" s="152">
        <f>'Other Expense'!AT13</f>
        <v>0</v>
      </c>
      <c r="V355" s="152">
        <f t="shared" si="1"/>
        <v>0</v>
      </c>
    </row>
    <row r="356" ht="12.75" customHeight="1">
      <c r="A356" s="144" t="str">
        <f>'Other Expense'!AA14</f>
        <v>Budget</v>
      </c>
      <c r="B356" s="144" t="str">
        <f>'Other Expense'!AB14</f>
        <v/>
      </c>
      <c r="C356" s="144">
        <f>'Other Expense'!AC14</f>
        <v>995</v>
      </c>
      <c r="D356" s="151" t="str">
        <f>'Other Expense'!AD14</f>
        <v>083</v>
      </c>
      <c r="E356" s="151"/>
      <c r="F356" s="144"/>
      <c r="G356" s="144"/>
      <c r="H356" s="144">
        <f>'Other Expense'!AG14</f>
        <v>110</v>
      </c>
      <c r="I356" s="144" t="str">
        <f>'Other Expense'!AH14</f>
        <v/>
      </c>
      <c r="J356" s="152">
        <f>'Other Expense'!AI14</f>
        <v>0</v>
      </c>
      <c r="K356" s="152">
        <f>'Other Expense'!AJ14</f>
        <v>0</v>
      </c>
      <c r="L356" s="152">
        <f>'Other Expense'!AK14</f>
        <v>0</v>
      </c>
      <c r="M356" s="152">
        <f>'Other Expense'!AL14</f>
        <v>0</v>
      </c>
      <c r="N356" s="152">
        <f>'Other Expense'!AM14</f>
        <v>0</v>
      </c>
      <c r="O356" s="152">
        <f>'Other Expense'!AN14</f>
        <v>0</v>
      </c>
      <c r="P356" s="152">
        <f>'Other Expense'!AO14</f>
        <v>0</v>
      </c>
      <c r="Q356" s="152">
        <f>'Other Expense'!AP14</f>
        <v>0</v>
      </c>
      <c r="R356" s="152">
        <f>'Other Expense'!AQ14</f>
        <v>0</v>
      </c>
      <c r="S356" s="152">
        <f>'Other Expense'!AR14</f>
        <v>0</v>
      </c>
      <c r="T356" s="152">
        <f>'Other Expense'!AS14</f>
        <v>0</v>
      </c>
      <c r="U356" s="152">
        <f>'Other Expense'!AT14</f>
        <v>0</v>
      </c>
      <c r="V356" s="152">
        <f t="shared" si="1"/>
        <v>0</v>
      </c>
    </row>
    <row r="357" ht="12.75" customHeight="1">
      <c r="A357" s="144" t="str">
        <f>'Other Expense'!AA15</f>
        <v>Budget</v>
      </c>
      <c r="B357" s="144" t="str">
        <f>'Other Expense'!AB15</f>
        <v/>
      </c>
      <c r="C357" s="144">
        <f>'Other Expense'!AC15</f>
        <v>995</v>
      </c>
      <c r="D357" s="151" t="str">
        <f>'Other Expense'!AD15</f>
        <v>083</v>
      </c>
      <c r="E357" s="151"/>
      <c r="F357" s="144"/>
      <c r="G357" s="144"/>
      <c r="H357" s="144">
        <f>'Other Expense'!AG15</f>
        <v>110</v>
      </c>
      <c r="I357" s="144" t="str">
        <f>'Other Expense'!AH15</f>
        <v/>
      </c>
      <c r="J357" s="152">
        <f>'Other Expense'!AI15</f>
        <v>0</v>
      </c>
      <c r="K357" s="152">
        <f>'Other Expense'!AJ15</f>
        <v>0</v>
      </c>
      <c r="L357" s="152">
        <f>'Other Expense'!AK15</f>
        <v>0</v>
      </c>
      <c r="M357" s="152">
        <f>'Other Expense'!AL15</f>
        <v>0</v>
      </c>
      <c r="N357" s="152">
        <f>'Other Expense'!AM15</f>
        <v>0</v>
      </c>
      <c r="O357" s="152">
        <f>'Other Expense'!AN15</f>
        <v>0</v>
      </c>
      <c r="P357" s="152">
        <f>'Other Expense'!AO15</f>
        <v>0</v>
      </c>
      <c r="Q357" s="152">
        <f>'Other Expense'!AP15</f>
        <v>0</v>
      </c>
      <c r="R357" s="152">
        <f>'Other Expense'!AQ15</f>
        <v>0</v>
      </c>
      <c r="S357" s="152">
        <f>'Other Expense'!AR15</f>
        <v>0</v>
      </c>
      <c r="T357" s="152">
        <f>'Other Expense'!AS15</f>
        <v>0</v>
      </c>
      <c r="U357" s="152">
        <f>'Other Expense'!AT15</f>
        <v>0</v>
      </c>
      <c r="V357" s="152">
        <f t="shared" si="1"/>
        <v>0</v>
      </c>
    </row>
    <row r="358" ht="12.75" customHeight="1">
      <c r="A358" s="144" t="str">
        <f>'Other Expense'!AA16</f>
        <v>Budget</v>
      </c>
      <c r="B358" s="144" t="str">
        <f>'Other Expense'!AB16</f>
        <v/>
      </c>
      <c r="C358" s="144">
        <f>'Other Expense'!AC16</f>
        <v>995</v>
      </c>
      <c r="D358" s="151" t="str">
        <f>'Other Expense'!AD16</f>
        <v>083</v>
      </c>
      <c r="E358" s="151"/>
      <c r="F358" s="144"/>
      <c r="G358" s="144"/>
      <c r="H358" s="144">
        <f>'Other Expense'!AG16</f>
        <v>110</v>
      </c>
      <c r="I358" s="144" t="str">
        <f>'Other Expense'!AH16</f>
        <v/>
      </c>
      <c r="J358" s="152">
        <f>'Other Expense'!AI16</f>
        <v>0</v>
      </c>
      <c r="K358" s="152">
        <f>'Other Expense'!AJ16</f>
        <v>0</v>
      </c>
      <c r="L358" s="152">
        <f>'Other Expense'!AK16</f>
        <v>0</v>
      </c>
      <c r="M358" s="152">
        <f>'Other Expense'!AL16</f>
        <v>0</v>
      </c>
      <c r="N358" s="152">
        <f>'Other Expense'!AM16</f>
        <v>0</v>
      </c>
      <c r="O358" s="152">
        <f>'Other Expense'!AN16</f>
        <v>0</v>
      </c>
      <c r="P358" s="152">
        <f>'Other Expense'!AO16</f>
        <v>0</v>
      </c>
      <c r="Q358" s="152">
        <f>'Other Expense'!AP16</f>
        <v>0</v>
      </c>
      <c r="R358" s="152">
        <f>'Other Expense'!AQ16</f>
        <v>0</v>
      </c>
      <c r="S358" s="152">
        <f>'Other Expense'!AR16</f>
        <v>0</v>
      </c>
      <c r="T358" s="152">
        <f>'Other Expense'!AS16</f>
        <v>0</v>
      </c>
      <c r="U358" s="152">
        <f>'Other Expense'!AT16</f>
        <v>0</v>
      </c>
      <c r="V358" s="152">
        <f t="shared" si="1"/>
        <v>0</v>
      </c>
    </row>
    <row r="359" ht="12.75" customHeight="1">
      <c r="A359" s="144" t="str">
        <f>'Other Expense'!AA17</f>
        <v>Budget</v>
      </c>
      <c r="B359" s="144" t="str">
        <f>'Other Expense'!AB17</f>
        <v/>
      </c>
      <c r="C359" s="144">
        <f>'Other Expense'!AC17</f>
        <v>995</v>
      </c>
      <c r="D359" s="151" t="str">
        <f>'Other Expense'!AD17</f>
        <v>083</v>
      </c>
      <c r="E359" s="151"/>
      <c r="F359" s="144"/>
      <c r="G359" s="144"/>
      <c r="H359" s="144">
        <f>'Other Expense'!AG17</f>
        <v>110</v>
      </c>
      <c r="I359" s="144" t="str">
        <f>'Other Expense'!AH17</f>
        <v/>
      </c>
      <c r="J359" s="152">
        <f>'Other Expense'!AI17</f>
        <v>0</v>
      </c>
      <c r="K359" s="152">
        <f>'Other Expense'!AJ17</f>
        <v>0</v>
      </c>
      <c r="L359" s="152">
        <f>'Other Expense'!AK17</f>
        <v>0</v>
      </c>
      <c r="M359" s="152">
        <f>'Other Expense'!AL17</f>
        <v>0</v>
      </c>
      <c r="N359" s="152">
        <f>'Other Expense'!AM17</f>
        <v>0</v>
      </c>
      <c r="O359" s="152">
        <f>'Other Expense'!AN17</f>
        <v>0</v>
      </c>
      <c r="P359" s="152">
        <f>'Other Expense'!AO17</f>
        <v>0</v>
      </c>
      <c r="Q359" s="152">
        <f>'Other Expense'!AP17</f>
        <v>0</v>
      </c>
      <c r="R359" s="152">
        <f>'Other Expense'!AQ17</f>
        <v>0</v>
      </c>
      <c r="S359" s="152">
        <f>'Other Expense'!AR17</f>
        <v>0</v>
      </c>
      <c r="T359" s="152">
        <f>'Other Expense'!AS17</f>
        <v>0</v>
      </c>
      <c r="U359" s="152">
        <f>'Other Expense'!AT17</f>
        <v>0</v>
      </c>
      <c r="V359" s="152">
        <f t="shared" si="1"/>
        <v>0</v>
      </c>
    </row>
    <row r="360" ht="12.75" customHeight="1">
      <c r="A360" s="144" t="str">
        <f>'Other Expense'!AA18</f>
        <v>Budget</v>
      </c>
      <c r="B360" s="144" t="str">
        <f>'Other Expense'!AB18</f>
        <v/>
      </c>
      <c r="C360" s="144">
        <f>'Other Expense'!AC18</f>
        <v>995</v>
      </c>
      <c r="D360" s="151" t="str">
        <f>'Other Expense'!AD18</f>
        <v>083</v>
      </c>
      <c r="E360" s="151"/>
      <c r="F360" s="144"/>
      <c r="G360" s="144"/>
      <c r="H360" s="144">
        <f>'Other Expense'!AG18</f>
        <v>110</v>
      </c>
      <c r="I360" s="144" t="str">
        <f>'Other Expense'!AH18</f>
        <v/>
      </c>
      <c r="J360" s="152">
        <f>'Other Expense'!AI18</f>
        <v>0</v>
      </c>
      <c r="K360" s="152">
        <f>'Other Expense'!AJ18</f>
        <v>0</v>
      </c>
      <c r="L360" s="152">
        <f>'Other Expense'!AK18</f>
        <v>0</v>
      </c>
      <c r="M360" s="152">
        <f>'Other Expense'!AL18</f>
        <v>0</v>
      </c>
      <c r="N360" s="152">
        <f>'Other Expense'!AM18</f>
        <v>0</v>
      </c>
      <c r="O360" s="152">
        <f>'Other Expense'!AN18</f>
        <v>0</v>
      </c>
      <c r="P360" s="152">
        <f>'Other Expense'!AO18</f>
        <v>0</v>
      </c>
      <c r="Q360" s="152">
        <f>'Other Expense'!AP18</f>
        <v>0</v>
      </c>
      <c r="R360" s="152">
        <f>'Other Expense'!AQ18</f>
        <v>0</v>
      </c>
      <c r="S360" s="152">
        <f>'Other Expense'!AR18</f>
        <v>0</v>
      </c>
      <c r="T360" s="152">
        <f>'Other Expense'!AS18</f>
        <v>0</v>
      </c>
      <c r="U360" s="152">
        <f>'Other Expense'!AT18</f>
        <v>0</v>
      </c>
      <c r="V360" s="152">
        <f t="shared" si="1"/>
        <v>0</v>
      </c>
    </row>
    <row r="361" ht="12.75" customHeight="1">
      <c r="A361" s="144" t="str">
        <f>'Other Expense'!AA19</f>
        <v>Budget</v>
      </c>
      <c r="B361" s="144" t="str">
        <f>'Other Expense'!AB19</f>
        <v/>
      </c>
      <c r="C361" s="144">
        <f>'Other Expense'!AC19</f>
        <v>995</v>
      </c>
      <c r="D361" s="151" t="str">
        <f>'Other Expense'!AD19</f>
        <v>083</v>
      </c>
      <c r="E361" s="151"/>
      <c r="F361" s="144"/>
      <c r="G361" s="144"/>
      <c r="H361" s="144">
        <f>'Other Expense'!AG19</f>
        <v>110</v>
      </c>
      <c r="I361" s="144" t="str">
        <f>'Other Expense'!AH19</f>
        <v/>
      </c>
      <c r="J361" s="152">
        <f>'Other Expense'!AI19</f>
        <v>0</v>
      </c>
      <c r="K361" s="152">
        <f>'Other Expense'!AJ19</f>
        <v>0</v>
      </c>
      <c r="L361" s="152">
        <f>'Other Expense'!AK19</f>
        <v>0</v>
      </c>
      <c r="M361" s="152">
        <f>'Other Expense'!AL19</f>
        <v>0</v>
      </c>
      <c r="N361" s="152">
        <f>'Other Expense'!AM19</f>
        <v>0</v>
      </c>
      <c r="O361" s="152">
        <f>'Other Expense'!AN19</f>
        <v>0</v>
      </c>
      <c r="P361" s="152">
        <f>'Other Expense'!AO19</f>
        <v>0</v>
      </c>
      <c r="Q361" s="152">
        <f>'Other Expense'!AP19</f>
        <v>0</v>
      </c>
      <c r="R361" s="152">
        <f>'Other Expense'!AQ19</f>
        <v>0</v>
      </c>
      <c r="S361" s="152">
        <f>'Other Expense'!AR19</f>
        <v>0</v>
      </c>
      <c r="T361" s="152">
        <f>'Other Expense'!AS19</f>
        <v>0</v>
      </c>
      <c r="U361" s="152">
        <f>'Other Expense'!AT19</f>
        <v>0</v>
      </c>
      <c r="V361" s="152">
        <f t="shared" si="1"/>
        <v>0</v>
      </c>
    </row>
    <row r="362" ht="12.75" customHeight="1">
      <c r="A362" s="144" t="str">
        <f>'Other Expense'!AA20</f>
        <v>Budget</v>
      </c>
      <c r="B362" s="144" t="str">
        <f>'Other Expense'!AB20</f>
        <v/>
      </c>
      <c r="C362" s="144">
        <f>'Other Expense'!AC20</f>
        <v>995</v>
      </c>
      <c r="D362" s="151" t="str">
        <f>'Other Expense'!AD20</f>
        <v>083</v>
      </c>
      <c r="E362" s="151"/>
      <c r="F362" s="144"/>
      <c r="G362" s="144"/>
      <c r="H362" s="144">
        <f>'Other Expense'!AG20</f>
        <v>110</v>
      </c>
      <c r="I362" s="144" t="str">
        <f>'Other Expense'!AH20</f>
        <v/>
      </c>
      <c r="J362" s="152">
        <f>'Other Expense'!AI20</f>
        <v>0</v>
      </c>
      <c r="K362" s="152">
        <f>'Other Expense'!AJ20</f>
        <v>0</v>
      </c>
      <c r="L362" s="152">
        <f>'Other Expense'!AK20</f>
        <v>0</v>
      </c>
      <c r="M362" s="152">
        <f>'Other Expense'!AL20</f>
        <v>0</v>
      </c>
      <c r="N362" s="152">
        <f>'Other Expense'!AM20</f>
        <v>0</v>
      </c>
      <c r="O362" s="152">
        <f>'Other Expense'!AN20</f>
        <v>0</v>
      </c>
      <c r="P362" s="152">
        <f>'Other Expense'!AO20</f>
        <v>0</v>
      </c>
      <c r="Q362" s="152">
        <f>'Other Expense'!AP20</f>
        <v>0</v>
      </c>
      <c r="R362" s="152">
        <f>'Other Expense'!AQ20</f>
        <v>0</v>
      </c>
      <c r="S362" s="152">
        <f>'Other Expense'!AR20</f>
        <v>0</v>
      </c>
      <c r="T362" s="152">
        <f>'Other Expense'!AS20</f>
        <v>0</v>
      </c>
      <c r="U362" s="152">
        <f>'Other Expense'!AT20</f>
        <v>0</v>
      </c>
      <c r="V362" s="152">
        <f t="shared" si="1"/>
        <v>0</v>
      </c>
    </row>
    <row r="363" ht="12.75" customHeight="1">
      <c r="A363" s="144" t="str">
        <f>'Other Expense'!AA21</f>
        <v>Budget</v>
      </c>
      <c r="B363" s="144" t="str">
        <f>'Other Expense'!AB21</f>
        <v/>
      </c>
      <c r="C363" s="144">
        <f>'Other Expense'!AC21</f>
        <v>995</v>
      </c>
      <c r="D363" s="151" t="str">
        <f>'Other Expense'!AD21</f>
        <v>083</v>
      </c>
      <c r="E363" s="151"/>
      <c r="F363" s="144"/>
      <c r="G363" s="144"/>
      <c r="H363" s="144">
        <f>'Other Expense'!AG21</f>
        <v>110</v>
      </c>
      <c r="I363" s="144" t="str">
        <f>'Other Expense'!AH21</f>
        <v/>
      </c>
      <c r="J363" s="152">
        <f>'Other Expense'!AI21</f>
        <v>0</v>
      </c>
      <c r="K363" s="152">
        <f>'Other Expense'!AJ21</f>
        <v>0</v>
      </c>
      <c r="L363" s="152">
        <f>'Other Expense'!AK21</f>
        <v>0</v>
      </c>
      <c r="M363" s="152">
        <f>'Other Expense'!AL21</f>
        <v>0</v>
      </c>
      <c r="N363" s="152">
        <f>'Other Expense'!AM21</f>
        <v>0</v>
      </c>
      <c r="O363" s="152">
        <f>'Other Expense'!AN21</f>
        <v>0</v>
      </c>
      <c r="P363" s="152">
        <f>'Other Expense'!AO21</f>
        <v>0</v>
      </c>
      <c r="Q363" s="152">
        <f>'Other Expense'!AP21</f>
        <v>0</v>
      </c>
      <c r="R363" s="152">
        <f>'Other Expense'!AQ21</f>
        <v>0</v>
      </c>
      <c r="S363" s="152">
        <f>'Other Expense'!AR21</f>
        <v>0</v>
      </c>
      <c r="T363" s="152">
        <f>'Other Expense'!AS21</f>
        <v>0</v>
      </c>
      <c r="U363" s="152">
        <f>'Other Expense'!AT21</f>
        <v>0</v>
      </c>
      <c r="V363" s="152">
        <f t="shared" si="1"/>
        <v>0</v>
      </c>
    </row>
    <row r="364" ht="12.75" customHeight="1">
      <c r="A364" s="144" t="str">
        <f>'Other Expense'!AA22</f>
        <v>Budget</v>
      </c>
      <c r="B364" s="144" t="str">
        <f>'Other Expense'!AB22</f>
        <v/>
      </c>
      <c r="C364" s="144">
        <f>'Other Expense'!AC22</f>
        <v>995</v>
      </c>
      <c r="D364" s="151" t="str">
        <f>'Other Expense'!AD22</f>
        <v>083</v>
      </c>
      <c r="E364" s="151"/>
      <c r="F364" s="144"/>
      <c r="G364" s="144"/>
      <c r="H364" s="144">
        <f>'Other Expense'!AG22</f>
        <v>110</v>
      </c>
      <c r="I364" s="144" t="str">
        <f>'Other Expense'!AH22</f>
        <v/>
      </c>
      <c r="J364" s="152">
        <f>'Other Expense'!AI22</f>
        <v>0</v>
      </c>
      <c r="K364" s="152">
        <f>'Other Expense'!AJ22</f>
        <v>0</v>
      </c>
      <c r="L364" s="152">
        <f>'Other Expense'!AK22</f>
        <v>0</v>
      </c>
      <c r="M364" s="152">
        <f>'Other Expense'!AL22</f>
        <v>0</v>
      </c>
      <c r="N364" s="152">
        <f>'Other Expense'!AM22</f>
        <v>0</v>
      </c>
      <c r="O364" s="152">
        <f>'Other Expense'!AN22</f>
        <v>0</v>
      </c>
      <c r="P364" s="152">
        <f>'Other Expense'!AO22</f>
        <v>0</v>
      </c>
      <c r="Q364" s="152">
        <f>'Other Expense'!AP22</f>
        <v>0</v>
      </c>
      <c r="R364" s="152">
        <f>'Other Expense'!AQ22</f>
        <v>0</v>
      </c>
      <c r="S364" s="152">
        <f>'Other Expense'!AR22</f>
        <v>0</v>
      </c>
      <c r="T364" s="152">
        <f>'Other Expense'!AS22</f>
        <v>0</v>
      </c>
      <c r="U364" s="152">
        <f>'Other Expense'!AT22</f>
        <v>0</v>
      </c>
      <c r="V364" s="152">
        <f t="shared" si="1"/>
        <v>0</v>
      </c>
    </row>
    <row r="365" ht="12.75" customHeight="1">
      <c r="A365" s="144" t="str">
        <f>'Other Expense'!AA23</f>
        <v>Budget</v>
      </c>
      <c r="B365" s="144" t="str">
        <f>'Other Expense'!AB23</f>
        <v/>
      </c>
      <c r="C365" s="144">
        <f>'Other Expense'!AC23</f>
        <v>995</v>
      </c>
      <c r="D365" s="151" t="str">
        <f>'Other Expense'!AD23</f>
        <v>083</v>
      </c>
      <c r="E365" s="151"/>
      <c r="F365" s="144"/>
      <c r="G365" s="144"/>
      <c r="H365" s="144">
        <f>'Other Expense'!AG23</f>
        <v>110</v>
      </c>
      <c r="I365" s="144" t="str">
        <f>'Other Expense'!AH23</f>
        <v/>
      </c>
      <c r="J365" s="152">
        <f>'Other Expense'!AI23</f>
        <v>0</v>
      </c>
      <c r="K365" s="152">
        <f>'Other Expense'!AJ23</f>
        <v>0</v>
      </c>
      <c r="L365" s="152">
        <f>'Other Expense'!AK23</f>
        <v>0</v>
      </c>
      <c r="M365" s="152">
        <f>'Other Expense'!AL23</f>
        <v>0</v>
      </c>
      <c r="N365" s="152">
        <f>'Other Expense'!AM23</f>
        <v>0</v>
      </c>
      <c r="O365" s="152">
        <f>'Other Expense'!AN23</f>
        <v>0</v>
      </c>
      <c r="P365" s="152">
        <f>'Other Expense'!AO23</f>
        <v>0</v>
      </c>
      <c r="Q365" s="152">
        <f>'Other Expense'!AP23</f>
        <v>0</v>
      </c>
      <c r="R365" s="152">
        <f>'Other Expense'!AQ23</f>
        <v>0</v>
      </c>
      <c r="S365" s="152">
        <f>'Other Expense'!AR23</f>
        <v>0</v>
      </c>
      <c r="T365" s="152">
        <f>'Other Expense'!AS23</f>
        <v>0</v>
      </c>
      <c r="U365" s="152">
        <f>'Other Expense'!AT23</f>
        <v>0</v>
      </c>
      <c r="V365" s="152">
        <f t="shared" si="1"/>
        <v>0</v>
      </c>
    </row>
    <row r="366" ht="12.75" customHeight="1">
      <c r="A366" s="144" t="str">
        <f>'Other Expense'!AA24</f>
        <v>Budget</v>
      </c>
      <c r="B366" s="144" t="str">
        <f>'Other Expense'!AB24</f>
        <v/>
      </c>
      <c r="C366" s="144">
        <f>'Other Expense'!AC24</f>
        <v>995</v>
      </c>
      <c r="D366" s="151" t="str">
        <f>'Other Expense'!AD24</f>
        <v>083</v>
      </c>
      <c r="E366" s="151"/>
      <c r="F366" s="144"/>
      <c r="G366" s="144"/>
      <c r="H366" s="144">
        <f>'Other Expense'!AG24</f>
        <v>110</v>
      </c>
      <c r="I366" s="144" t="str">
        <f>'Other Expense'!AH24</f>
        <v/>
      </c>
      <c r="J366" s="152">
        <f>'Other Expense'!AI24</f>
        <v>0</v>
      </c>
      <c r="K366" s="152">
        <f>'Other Expense'!AJ24</f>
        <v>0</v>
      </c>
      <c r="L366" s="152">
        <f>'Other Expense'!AK24</f>
        <v>0</v>
      </c>
      <c r="M366" s="152">
        <f>'Other Expense'!AL24</f>
        <v>0</v>
      </c>
      <c r="N366" s="152">
        <f>'Other Expense'!AM24</f>
        <v>0</v>
      </c>
      <c r="O366" s="152">
        <f>'Other Expense'!AN24</f>
        <v>0</v>
      </c>
      <c r="P366" s="152">
        <f>'Other Expense'!AO24</f>
        <v>0</v>
      </c>
      <c r="Q366" s="152">
        <f>'Other Expense'!AP24</f>
        <v>0</v>
      </c>
      <c r="R366" s="152">
        <f>'Other Expense'!AQ24</f>
        <v>0</v>
      </c>
      <c r="S366" s="152">
        <f>'Other Expense'!AR24</f>
        <v>0</v>
      </c>
      <c r="T366" s="152">
        <f>'Other Expense'!AS24</f>
        <v>0</v>
      </c>
      <c r="U366" s="152">
        <f>'Other Expense'!AT24</f>
        <v>0</v>
      </c>
      <c r="V366" s="152">
        <f t="shared" si="1"/>
        <v>0</v>
      </c>
    </row>
    <row r="367" ht="12.75" customHeight="1">
      <c r="A367" s="144"/>
      <c r="B367" s="144"/>
      <c r="C367" s="144"/>
      <c r="D367" s="144"/>
      <c r="E367" s="144"/>
      <c r="F367" s="144"/>
      <c r="G367" s="144"/>
      <c r="H367" s="144"/>
      <c r="I367" s="144"/>
      <c r="J367" s="155">
        <f t="shared" ref="J367:U367" si="2">SUM(J4:J366)</f>
        <v>7601.32</v>
      </c>
      <c r="K367" s="155">
        <f t="shared" si="2"/>
        <v>12196.32</v>
      </c>
      <c r="L367" s="155">
        <f t="shared" si="2"/>
        <v>29848.32</v>
      </c>
      <c r="M367" s="155">
        <f t="shared" si="2"/>
        <v>14728.32</v>
      </c>
      <c r="N367" s="155">
        <f t="shared" si="2"/>
        <v>7093.32</v>
      </c>
      <c r="O367" s="155">
        <f t="shared" si="2"/>
        <v>4130.32</v>
      </c>
      <c r="P367" s="155">
        <f t="shared" si="2"/>
        <v>8517.32</v>
      </c>
      <c r="Q367" s="155">
        <f t="shared" si="2"/>
        <v>11470.32</v>
      </c>
      <c r="R367" s="155">
        <f t="shared" si="2"/>
        <v>29207.32</v>
      </c>
      <c r="S367" s="155">
        <f t="shared" si="2"/>
        <v>11822.32</v>
      </c>
      <c r="T367" s="155">
        <f t="shared" si="2"/>
        <v>60623.32</v>
      </c>
      <c r="U367" s="155">
        <f t="shared" si="2"/>
        <v>17340.32</v>
      </c>
      <c r="V367" s="144"/>
    </row>
    <row r="368" ht="12.75" customHeight="1">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row>
    <row r="369" ht="12.75" customHeight="1">
      <c r="A369" s="144"/>
      <c r="B369" s="144"/>
      <c r="C369" s="144"/>
      <c r="D369" s="144"/>
      <c r="E369" s="144"/>
      <c r="F369" s="144"/>
      <c r="G369" s="144"/>
      <c r="H369" s="144"/>
      <c r="I369" s="144" t="s">
        <v>355</v>
      </c>
      <c r="J369" s="152">
        <f>SUM(Summary!B14,Summary!B27)</f>
        <v>7601.32</v>
      </c>
      <c r="K369" s="152">
        <f>SUM(Summary!C14,Summary!C27)</f>
        <v>12196.32</v>
      </c>
      <c r="L369" s="152">
        <f>SUM(Summary!D14,Summary!D27)</f>
        <v>29848.32</v>
      </c>
      <c r="M369" s="152">
        <f>SUM(Summary!E14,Summary!E27)</f>
        <v>14728.32</v>
      </c>
      <c r="N369" s="152">
        <f>SUM(Summary!F14,Summary!F27)</f>
        <v>7093.32</v>
      </c>
      <c r="O369" s="152">
        <f>SUM(Summary!G14,Summary!G27)</f>
        <v>4130.32</v>
      </c>
      <c r="P369" s="152">
        <f>SUM(Summary!H14,Summary!H27)</f>
        <v>8517.32</v>
      </c>
      <c r="Q369" s="152">
        <f>SUM(Summary!I14,Summary!I27)</f>
        <v>11470.32</v>
      </c>
      <c r="R369" s="152">
        <f>SUM(Summary!J14,Summary!J27)</f>
        <v>29207.32</v>
      </c>
      <c r="S369" s="152">
        <f>SUM(Summary!K14,Summary!K27)</f>
        <v>11822.32</v>
      </c>
      <c r="T369" s="152">
        <f>SUM(Summary!L14,Summary!L27)</f>
        <v>59623.32</v>
      </c>
      <c r="U369" s="152">
        <f>SUM(Summary!M14,Summary!M27)</f>
        <v>17340.32</v>
      </c>
      <c r="V369" s="144"/>
    </row>
    <row r="370" ht="12.75" customHeight="1">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row>
    <row r="371" ht="12.75" customHeight="1">
      <c r="A371" s="144"/>
      <c r="B371" s="144"/>
      <c r="C371" s="144"/>
      <c r="D371" s="144"/>
      <c r="E371" s="144"/>
      <c r="F371" s="144"/>
      <c r="G371" s="144"/>
      <c r="H371" s="144"/>
      <c r="I371" s="144" t="s">
        <v>356</v>
      </c>
      <c r="J371" s="152">
        <f t="shared" ref="J371:U371" si="3">J367-J369</f>
        <v>0</v>
      </c>
      <c r="K371" s="152">
        <f t="shared" si="3"/>
        <v>0</v>
      </c>
      <c r="L371" s="152">
        <f t="shared" si="3"/>
        <v>0</v>
      </c>
      <c r="M371" s="152">
        <f t="shared" si="3"/>
        <v>0</v>
      </c>
      <c r="N371" s="152">
        <f t="shared" si="3"/>
        <v>0</v>
      </c>
      <c r="O371" s="152">
        <f t="shared" si="3"/>
        <v>0</v>
      </c>
      <c r="P371" s="152">
        <f t="shared" si="3"/>
        <v>0</v>
      </c>
      <c r="Q371" s="152">
        <f t="shared" si="3"/>
        <v>0</v>
      </c>
      <c r="R371" s="152">
        <f t="shared" si="3"/>
        <v>0</v>
      </c>
      <c r="S371" s="152">
        <f t="shared" si="3"/>
        <v>0</v>
      </c>
      <c r="T371" s="152">
        <f t="shared" si="3"/>
        <v>1000</v>
      </c>
      <c r="U371" s="152">
        <f t="shared" si="3"/>
        <v>0</v>
      </c>
      <c r="V371" s="144"/>
    </row>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29"/>
    <col customWidth="1" min="2" max="2" width="9.57"/>
    <col customWidth="1" min="3" max="3" width="8.57"/>
    <col customWidth="1" min="4" max="4" width="12.86"/>
    <col customWidth="1" min="5" max="5" width="11.14"/>
    <col customWidth="1" min="6" max="6" width="7.0"/>
    <col customWidth="1" min="7" max="7" width="8.86"/>
    <col customWidth="1" min="8" max="8" width="20.71"/>
    <col customWidth="1" min="9" max="9" width="23.43"/>
    <col customWidth="1" min="10" max="10" width="26.71"/>
    <col customWidth="1" min="11" max="11" width="24.14"/>
    <col customWidth="1" min="12" max="12" width="25.86"/>
    <col customWidth="1" min="13" max="13" width="26.14"/>
    <col customWidth="1" min="14" max="14" width="24.0"/>
    <col customWidth="1" min="15" max="15" width="24.86"/>
    <col customWidth="1" min="16" max="16" width="22.71"/>
    <col customWidth="1" min="17" max="17" width="21.14"/>
    <col customWidth="1" min="18" max="18" width="21.0"/>
    <col customWidth="1" min="19" max="19" width="21.43"/>
    <col customWidth="1" min="20" max="20" width="12.86"/>
  </cols>
  <sheetData>
    <row r="1" ht="12.75" customHeight="1">
      <c r="A1" s="144" t="s">
        <v>28</v>
      </c>
      <c r="B1" s="144" t="s">
        <v>29</v>
      </c>
      <c r="C1" s="144" t="s">
        <v>346</v>
      </c>
      <c r="D1" s="144" t="s">
        <v>347</v>
      </c>
      <c r="E1" s="144" t="s">
        <v>348</v>
      </c>
      <c r="F1" s="144" t="s">
        <v>349</v>
      </c>
      <c r="G1" s="144" t="s">
        <v>350</v>
      </c>
      <c r="H1" s="144" t="s">
        <v>329</v>
      </c>
      <c r="I1" s="144" t="s">
        <v>330</v>
      </c>
      <c r="J1" s="144" t="s">
        <v>331</v>
      </c>
      <c r="K1" s="144" t="s">
        <v>332</v>
      </c>
      <c r="L1" s="144" t="s">
        <v>333</v>
      </c>
      <c r="M1" s="144" t="s">
        <v>334</v>
      </c>
      <c r="N1" s="144" t="s">
        <v>335</v>
      </c>
      <c r="O1" s="144" t="s">
        <v>336</v>
      </c>
      <c r="P1" s="144" t="s">
        <v>337</v>
      </c>
      <c r="Q1" s="144" t="s">
        <v>338</v>
      </c>
      <c r="R1" s="144" t="s">
        <v>339</v>
      </c>
      <c r="S1" s="144" t="s">
        <v>340</v>
      </c>
      <c r="T1" s="144"/>
    </row>
    <row r="2" ht="12.75" customHeight="1">
      <c r="A2" s="144" t="str">
        <f>'Upload Sheet Pull'!A4</f>
        <v>Budget</v>
      </c>
      <c r="B2" s="144" t="str">
        <f>'Upload Sheet Pull'!B4</f>
        <v>6005-000000</v>
      </c>
      <c r="C2" s="144">
        <f>'Upload Sheet Pull'!C4</f>
        <v>100</v>
      </c>
      <c r="D2" s="144" t="str">
        <f>'Upload Sheet Pull'!D4</f>
        <v>083</v>
      </c>
      <c r="E2" s="144"/>
      <c r="F2" s="144" t="str">
        <f>IF('Upload Sheet Pull'!E4="","",'Upload Sheet Pull'!E4)</f>
        <v/>
      </c>
      <c r="G2" s="144"/>
      <c r="H2" s="152">
        <f>'Upload Sheet Pull'!J4</f>
        <v>1137</v>
      </c>
      <c r="I2" s="152">
        <f>'Upload Sheet Pull'!K4</f>
        <v>2026</v>
      </c>
      <c r="J2" s="152">
        <f>'Upload Sheet Pull'!L4</f>
        <v>23289</v>
      </c>
      <c r="K2" s="152">
        <f>'Upload Sheet Pull'!M4</f>
        <v>7822</v>
      </c>
      <c r="L2" s="152">
        <f>'Upload Sheet Pull'!N4</f>
        <v>3199</v>
      </c>
      <c r="M2" s="152">
        <f>'Upload Sheet Pull'!O4</f>
        <v>1011</v>
      </c>
      <c r="N2" s="152">
        <f>'Upload Sheet Pull'!P4</f>
        <v>2318</v>
      </c>
      <c r="O2" s="152">
        <f>'Upload Sheet Pull'!Q4</f>
        <v>3846</v>
      </c>
      <c r="P2" s="152">
        <f>'Upload Sheet Pull'!R4</f>
        <v>23119</v>
      </c>
      <c r="Q2" s="152">
        <f>'Upload Sheet Pull'!S4</f>
        <v>6688</v>
      </c>
      <c r="R2" s="152">
        <f>'Upload Sheet Pull'!T4</f>
        <v>2599</v>
      </c>
      <c r="S2" s="152">
        <f>'Upload Sheet Pull'!U4</f>
        <v>2221</v>
      </c>
      <c r="T2" s="152">
        <f t="shared" ref="T2:T364" si="1">SUM(H2:S2)</f>
        <v>79275</v>
      </c>
    </row>
    <row r="3" ht="12.75" customHeight="1">
      <c r="A3" s="144" t="str">
        <f>'Upload Sheet Pull'!A5</f>
        <v>Budget</v>
      </c>
      <c r="B3" s="144" t="str">
        <f>'Upload Sheet Pull'!B5</f>
        <v>6025-000000</v>
      </c>
      <c r="C3" s="144">
        <f>'Upload Sheet Pull'!C5</f>
        <v>150</v>
      </c>
      <c r="D3" s="144" t="str">
        <f>'Upload Sheet Pull'!D5</f>
        <v>083</v>
      </c>
      <c r="E3" s="144"/>
      <c r="F3" s="144" t="str">
        <f>IF('Upload Sheet Pull'!E5="","",'Upload Sheet Pull'!E5)</f>
        <v>R100</v>
      </c>
      <c r="G3" s="144"/>
      <c r="H3" s="152">
        <f>'Upload Sheet Pull'!J5</f>
        <v>0</v>
      </c>
      <c r="I3" s="152">
        <f>'Upload Sheet Pull'!K5</f>
        <v>0</v>
      </c>
      <c r="J3" s="152">
        <f>'Upload Sheet Pull'!L5</f>
        <v>0</v>
      </c>
      <c r="K3" s="152">
        <f>'Upload Sheet Pull'!M5</f>
        <v>0</v>
      </c>
      <c r="L3" s="152">
        <f>'Upload Sheet Pull'!N5</f>
        <v>0</v>
      </c>
      <c r="M3" s="152">
        <f>'Upload Sheet Pull'!O5</f>
        <v>0</v>
      </c>
      <c r="N3" s="152">
        <f>'Upload Sheet Pull'!P5</f>
        <v>0</v>
      </c>
      <c r="O3" s="152">
        <f>'Upload Sheet Pull'!Q5</f>
        <v>0</v>
      </c>
      <c r="P3" s="152">
        <f>'Upload Sheet Pull'!R5</f>
        <v>0</v>
      </c>
      <c r="Q3" s="152">
        <f>'Upload Sheet Pull'!S5</f>
        <v>0</v>
      </c>
      <c r="R3" s="152">
        <f>'Upload Sheet Pull'!T5</f>
        <v>25500</v>
      </c>
      <c r="S3" s="152">
        <f>'Upload Sheet Pull'!U5</f>
        <v>0</v>
      </c>
      <c r="T3" s="152">
        <f t="shared" si="1"/>
        <v>25500</v>
      </c>
    </row>
    <row r="4" ht="12.75" customHeight="1">
      <c r="A4" s="144" t="str">
        <f>'Upload Sheet Pull'!A6</f>
        <v>Budget</v>
      </c>
      <c r="B4" s="144" t="str">
        <f>'Upload Sheet Pull'!B6</f>
        <v>6025-000000</v>
      </c>
      <c r="C4" s="144">
        <f>'Upload Sheet Pull'!C6</f>
        <v>150</v>
      </c>
      <c r="D4" s="144" t="str">
        <f>'Upload Sheet Pull'!D6</f>
        <v>083</v>
      </c>
      <c r="E4" s="144"/>
      <c r="F4" s="144" t="str">
        <f>IF('Upload Sheet Pull'!E6="","",'Upload Sheet Pull'!E6)</f>
        <v>R200</v>
      </c>
      <c r="G4" s="144"/>
      <c r="H4" s="152">
        <f>'Upload Sheet Pull'!J6</f>
        <v>0</v>
      </c>
      <c r="I4" s="152">
        <f>'Upload Sheet Pull'!K6</f>
        <v>0</v>
      </c>
      <c r="J4" s="152">
        <f>'Upload Sheet Pull'!L6</f>
        <v>0</v>
      </c>
      <c r="K4" s="152">
        <f>'Upload Sheet Pull'!M6</f>
        <v>0</v>
      </c>
      <c r="L4" s="152">
        <f>'Upload Sheet Pull'!N6</f>
        <v>0</v>
      </c>
      <c r="M4" s="152">
        <f>'Upload Sheet Pull'!O6</f>
        <v>0</v>
      </c>
      <c r="N4" s="152">
        <f>'Upload Sheet Pull'!P6</f>
        <v>0</v>
      </c>
      <c r="O4" s="152">
        <f>'Upload Sheet Pull'!Q6</f>
        <v>0</v>
      </c>
      <c r="P4" s="152">
        <f>'Upload Sheet Pull'!R6</f>
        <v>0</v>
      </c>
      <c r="Q4" s="152">
        <f>'Upload Sheet Pull'!S6</f>
        <v>0</v>
      </c>
      <c r="R4" s="152">
        <f>'Upload Sheet Pull'!T6</f>
        <v>0</v>
      </c>
      <c r="S4" s="152">
        <f>'Upload Sheet Pull'!U6</f>
        <v>0</v>
      </c>
      <c r="T4" s="152">
        <f t="shared" si="1"/>
        <v>0</v>
      </c>
    </row>
    <row r="5" ht="12.75" customHeight="1">
      <c r="A5" s="144" t="str">
        <f>'Upload Sheet Pull'!A7</f>
        <v>Budget</v>
      </c>
      <c r="B5" s="144" t="str">
        <f>'Upload Sheet Pull'!B7</f>
        <v>6025-000000</v>
      </c>
      <c r="C5" s="144">
        <f>'Upload Sheet Pull'!C7</f>
        <v>150</v>
      </c>
      <c r="D5" s="144" t="str">
        <f>'Upload Sheet Pull'!D7</f>
        <v>083</v>
      </c>
      <c r="E5" s="144"/>
      <c r="F5" s="144" t="str">
        <f>IF('Upload Sheet Pull'!E7="","",'Upload Sheet Pull'!E7)</f>
        <v>R300</v>
      </c>
      <c r="G5" s="144"/>
      <c r="H5" s="152">
        <f>'Upload Sheet Pull'!J7</f>
        <v>0</v>
      </c>
      <c r="I5" s="152">
        <f>'Upload Sheet Pull'!K7</f>
        <v>0</v>
      </c>
      <c r="J5" s="152">
        <f>'Upload Sheet Pull'!L7</f>
        <v>0</v>
      </c>
      <c r="K5" s="152">
        <f>'Upload Sheet Pull'!M7</f>
        <v>0</v>
      </c>
      <c r="L5" s="152">
        <f>'Upload Sheet Pull'!N7</f>
        <v>0</v>
      </c>
      <c r="M5" s="152">
        <f>'Upload Sheet Pull'!O7</f>
        <v>0</v>
      </c>
      <c r="N5" s="152">
        <f>'Upload Sheet Pull'!P7</f>
        <v>0</v>
      </c>
      <c r="O5" s="152">
        <f>'Upload Sheet Pull'!Q7</f>
        <v>0</v>
      </c>
      <c r="P5" s="152">
        <f>'Upload Sheet Pull'!R7</f>
        <v>0</v>
      </c>
      <c r="Q5" s="152">
        <f>'Upload Sheet Pull'!S7</f>
        <v>0</v>
      </c>
      <c r="R5" s="152">
        <f>'Upload Sheet Pull'!T7</f>
        <v>0</v>
      </c>
      <c r="S5" s="152">
        <f>'Upload Sheet Pull'!U7</f>
        <v>0</v>
      </c>
      <c r="T5" s="152">
        <f t="shared" si="1"/>
        <v>0</v>
      </c>
    </row>
    <row r="6" ht="12.75" customHeight="1">
      <c r="A6" s="144" t="str">
        <f>'Upload Sheet Pull'!A8</f>
        <v>Budget</v>
      </c>
      <c r="B6" s="144" t="str">
        <f>'Upload Sheet Pull'!B8</f>
        <v>6025-000000</v>
      </c>
      <c r="C6" s="144">
        <f>'Upload Sheet Pull'!C8</f>
        <v>150</v>
      </c>
      <c r="D6" s="144" t="str">
        <f>'Upload Sheet Pull'!D8</f>
        <v>083</v>
      </c>
      <c r="E6" s="144"/>
      <c r="F6" s="144" t="str">
        <f>IF('Upload Sheet Pull'!E8="","",'Upload Sheet Pull'!E8)</f>
        <v>R400</v>
      </c>
      <c r="G6" s="144"/>
      <c r="H6" s="152">
        <f>'Upload Sheet Pull'!J8</f>
        <v>0</v>
      </c>
      <c r="I6" s="152">
        <f>'Upload Sheet Pull'!K8</f>
        <v>0</v>
      </c>
      <c r="J6" s="152">
        <f>'Upload Sheet Pull'!L8</f>
        <v>0</v>
      </c>
      <c r="K6" s="152">
        <f>'Upload Sheet Pull'!M8</f>
        <v>0</v>
      </c>
      <c r="L6" s="152">
        <f>'Upload Sheet Pull'!N8</f>
        <v>0</v>
      </c>
      <c r="M6" s="152">
        <f>'Upload Sheet Pull'!O8</f>
        <v>0</v>
      </c>
      <c r="N6" s="152">
        <f>'Upload Sheet Pull'!P8</f>
        <v>0</v>
      </c>
      <c r="O6" s="152">
        <f>'Upload Sheet Pull'!Q8</f>
        <v>0</v>
      </c>
      <c r="P6" s="152">
        <f>'Upload Sheet Pull'!R8</f>
        <v>0</v>
      </c>
      <c r="Q6" s="152">
        <f>'Upload Sheet Pull'!S8</f>
        <v>0</v>
      </c>
      <c r="R6" s="152">
        <f>'Upload Sheet Pull'!T8</f>
        <v>0</v>
      </c>
      <c r="S6" s="152">
        <f>'Upload Sheet Pull'!U8</f>
        <v>0</v>
      </c>
      <c r="T6" s="152">
        <f t="shared" si="1"/>
        <v>0</v>
      </c>
    </row>
    <row r="7" ht="12.75" customHeight="1">
      <c r="A7" s="144" t="str">
        <f>'Upload Sheet Pull'!A9</f>
        <v>Budget</v>
      </c>
      <c r="B7" s="144" t="str">
        <f>'Upload Sheet Pull'!B9</f>
        <v>6025-000000</v>
      </c>
      <c r="C7" s="144">
        <f>'Upload Sheet Pull'!C9</f>
        <v>150</v>
      </c>
      <c r="D7" s="144" t="str">
        <f>'Upload Sheet Pull'!D9</f>
        <v>083</v>
      </c>
      <c r="E7" s="144"/>
      <c r="F7" s="144" t="str">
        <f>IF('Upload Sheet Pull'!E9="","",'Upload Sheet Pull'!E9)</f>
        <v>R500</v>
      </c>
      <c r="G7" s="144"/>
      <c r="H7" s="152">
        <f>'Upload Sheet Pull'!J9</f>
        <v>0</v>
      </c>
      <c r="I7" s="152">
        <f>'Upload Sheet Pull'!K9</f>
        <v>0</v>
      </c>
      <c r="J7" s="152">
        <f>'Upload Sheet Pull'!L9</f>
        <v>0</v>
      </c>
      <c r="K7" s="152">
        <f>'Upload Sheet Pull'!M9</f>
        <v>0</v>
      </c>
      <c r="L7" s="152">
        <f>'Upload Sheet Pull'!N9</f>
        <v>0</v>
      </c>
      <c r="M7" s="152">
        <f>'Upload Sheet Pull'!O9</f>
        <v>0</v>
      </c>
      <c r="N7" s="152">
        <f>'Upload Sheet Pull'!P9</f>
        <v>0</v>
      </c>
      <c r="O7" s="152">
        <f>'Upload Sheet Pull'!Q9</f>
        <v>0</v>
      </c>
      <c r="P7" s="152">
        <f>'Upload Sheet Pull'!R9</f>
        <v>0</v>
      </c>
      <c r="Q7" s="152">
        <f>'Upload Sheet Pull'!S9</f>
        <v>0</v>
      </c>
      <c r="R7" s="152">
        <f>'Upload Sheet Pull'!T9</f>
        <v>0</v>
      </c>
      <c r="S7" s="152">
        <f>'Upload Sheet Pull'!U9</f>
        <v>0</v>
      </c>
      <c r="T7" s="152">
        <f t="shared" si="1"/>
        <v>0</v>
      </c>
    </row>
    <row r="8" ht="12.75" customHeight="1">
      <c r="A8" s="144" t="str">
        <f>'Upload Sheet Pull'!A10</f>
        <v>Budget</v>
      </c>
      <c r="B8" s="144" t="str">
        <f>'Upload Sheet Pull'!B10</f>
        <v>6025-000000</v>
      </c>
      <c r="C8" s="144">
        <f>'Upload Sheet Pull'!C10</f>
        <v>150</v>
      </c>
      <c r="D8" s="144" t="str">
        <f>'Upload Sheet Pull'!D10</f>
        <v>083</v>
      </c>
      <c r="E8" s="144"/>
      <c r="F8" s="144" t="str">
        <f>IF('Upload Sheet Pull'!E10="","",'Upload Sheet Pull'!E10)</f>
        <v>R600</v>
      </c>
      <c r="G8" s="144"/>
      <c r="H8" s="152">
        <f>'Upload Sheet Pull'!J10</f>
        <v>0</v>
      </c>
      <c r="I8" s="152">
        <f>'Upload Sheet Pull'!K10</f>
        <v>0</v>
      </c>
      <c r="J8" s="152">
        <f>'Upload Sheet Pull'!L10</f>
        <v>0</v>
      </c>
      <c r="K8" s="152">
        <f>'Upload Sheet Pull'!M10</f>
        <v>0</v>
      </c>
      <c r="L8" s="152">
        <f>'Upload Sheet Pull'!N10</f>
        <v>0</v>
      </c>
      <c r="M8" s="152">
        <f>'Upload Sheet Pull'!O10</f>
        <v>0</v>
      </c>
      <c r="N8" s="152">
        <f>'Upload Sheet Pull'!P10</f>
        <v>0</v>
      </c>
      <c r="O8" s="152">
        <f>'Upload Sheet Pull'!Q10</f>
        <v>0</v>
      </c>
      <c r="P8" s="152">
        <f>'Upload Sheet Pull'!R10</f>
        <v>0</v>
      </c>
      <c r="Q8" s="152">
        <f>'Upload Sheet Pull'!S10</f>
        <v>0</v>
      </c>
      <c r="R8" s="152">
        <f>'Upload Sheet Pull'!T10</f>
        <v>0</v>
      </c>
      <c r="S8" s="152">
        <f>'Upload Sheet Pull'!U10</f>
        <v>0</v>
      </c>
      <c r="T8" s="152">
        <f t="shared" si="1"/>
        <v>0</v>
      </c>
    </row>
    <row r="9" ht="12.75" customHeight="1">
      <c r="A9" s="144" t="str">
        <f>'Upload Sheet Pull'!A11</f>
        <v>Budget</v>
      </c>
      <c r="B9" s="144" t="str">
        <f>'Upload Sheet Pull'!B11</f>
        <v>6025-000000</v>
      </c>
      <c r="C9" s="144">
        <f>'Upload Sheet Pull'!C11</f>
        <v>150</v>
      </c>
      <c r="D9" s="144" t="str">
        <f>'Upload Sheet Pull'!D11</f>
        <v>083</v>
      </c>
      <c r="E9" s="144"/>
      <c r="F9" s="144" t="str">
        <f>IF('Upload Sheet Pull'!E11="","",'Upload Sheet Pull'!E11)</f>
        <v>R700</v>
      </c>
      <c r="G9" s="144"/>
      <c r="H9" s="152">
        <f>'Upload Sheet Pull'!J11</f>
        <v>0</v>
      </c>
      <c r="I9" s="152">
        <f>'Upload Sheet Pull'!K11</f>
        <v>0</v>
      </c>
      <c r="J9" s="152">
        <f>'Upload Sheet Pull'!L11</f>
        <v>0</v>
      </c>
      <c r="K9" s="152">
        <f>'Upload Sheet Pull'!M11</f>
        <v>0</v>
      </c>
      <c r="L9" s="152">
        <f>'Upload Sheet Pull'!N11</f>
        <v>0</v>
      </c>
      <c r="M9" s="152">
        <f>'Upload Sheet Pull'!O11</f>
        <v>0</v>
      </c>
      <c r="N9" s="152">
        <f>'Upload Sheet Pull'!P11</f>
        <v>0</v>
      </c>
      <c r="O9" s="152">
        <f>'Upload Sheet Pull'!Q11</f>
        <v>0</v>
      </c>
      <c r="P9" s="152">
        <f>'Upload Sheet Pull'!R11</f>
        <v>0</v>
      </c>
      <c r="Q9" s="152">
        <f>'Upload Sheet Pull'!S11</f>
        <v>0</v>
      </c>
      <c r="R9" s="152">
        <f>'Upload Sheet Pull'!T11</f>
        <v>0</v>
      </c>
      <c r="S9" s="152">
        <f>'Upload Sheet Pull'!U11</f>
        <v>0</v>
      </c>
      <c r="T9" s="152">
        <f t="shared" si="1"/>
        <v>0</v>
      </c>
    </row>
    <row r="10" ht="12.75" customHeight="1">
      <c r="A10" s="144" t="str">
        <f>'Upload Sheet Pull'!A12</f>
        <v>Budget</v>
      </c>
      <c r="B10" s="144" t="str">
        <f>'Upload Sheet Pull'!B12</f>
        <v>6050-000000</v>
      </c>
      <c r="C10" s="144">
        <f>'Upload Sheet Pull'!C12</f>
        <v>150</v>
      </c>
      <c r="D10" s="144" t="str">
        <f>'Upload Sheet Pull'!D12</f>
        <v>083</v>
      </c>
      <c r="E10" s="144"/>
      <c r="F10" s="144" t="str">
        <f>IF('Upload Sheet Pull'!E12="","",'Upload Sheet Pull'!E12)</f>
        <v/>
      </c>
      <c r="G10" s="144"/>
      <c r="H10" s="152">
        <f>'Upload Sheet Pull'!J12</f>
        <v>0</v>
      </c>
      <c r="I10" s="152">
        <f>'Upload Sheet Pull'!K12</f>
        <v>0</v>
      </c>
      <c r="J10" s="152">
        <f>'Upload Sheet Pull'!L12</f>
        <v>0</v>
      </c>
      <c r="K10" s="152">
        <f>'Upload Sheet Pull'!M12</f>
        <v>0</v>
      </c>
      <c r="L10" s="152">
        <f>'Upload Sheet Pull'!N12</f>
        <v>0</v>
      </c>
      <c r="M10" s="152">
        <f>'Upload Sheet Pull'!O12</f>
        <v>0</v>
      </c>
      <c r="N10" s="152">
        <f>'Upload Sheet Pull'!P12</f>
        <v>0</v>
      </c>
      <c r="O10" s="152">
        <f>'Upload Sheet Pull'!Q12</f>
        <v>0</v>
      </c>
      <c r="P10" s="152">
        <f>'Upload Sheet Pull'!R12</f>
        <v>0</v>
      </c>
      <c r="Q10" s="152">
        <f>'Upload Sheet Pull'!S12</f>
        <v>0</v>
      </c>
      <c r="R10" s="152">
        <f>'Upload Sheet Pull'!T12</f>
        <v>0</v>
      </c>
      <c r="S10" s="152">
        <f>'Upload Sheet Pull'!U12</f>
        <v>0</v>
      </c>
      <c r="T10" s="152">
        <f t="shared" si="1"/>
        <v>0</v>
      </c>
    </row>
    <row r="11" ht="12.75" customHeight="1">
      <c r="A11" s="144" t="str">
        <f>'Upload Sheet Pull'!A13</f>
        <v>Budget</v>
      </c>
      <c r="B11" s="144" t="str">
        <f>'Upload Sheet Pull'!B13</f>
        <v>6055-000000</v>
      </c>
      <c r="C11" s="144">
        <f>'Upload Sheet Pull'!C13</f>
        <v>150</v>
      </c>
      <c r="D11" s="144" t="str">
        <f>'Upload Sheet Pull'!D13</f>
        <v>083</v>
      </c>
      <c r="E11" s="144"/>
      <c r="F11" s="144" t="str">
        <f>IF('Upload Sheet Pull'!E13="","",'Upload Sheet Pull'!E13)</f>
        <v/>
      </c>
      <c r="G11" s="144"/>
      <c r="H11" s="152">
        <f>'Upload Sheet Pull'!J13</f>
        <v>0</v>
      </c>
      <c r="I11" s="152">
        <f>'Upload Sheet Pull'!K13</f>
        <v>0</v>
      </c>
      <c r="J11" s="152">
        <f>'Upload Sheet Pull'!L13</f>
        <v>0</v>
      </c>
      <c r="K11" s="152">
        <f>'Upload Sheet Pull'!M13</f>
        <v>0</v>
      </c>
      <c r="L11" s="152">
        <f>'Upload Sheet Pull'!N13</f>
        <v>0</v>
      </c>
      <c r="M11" s="152">
        <f>'Upload Sheet Pull'!O13</f>
        <v>0</v>
      </c>
      <c r="N11" s="152">
        <f>'Upload Sheet Pull'!P13</f>
        <v>0</v>
      </c>
      <c r="O11" s="152">
        <f>'Upload Sheet Pull'!Q13</f>
        <v>0</v>
      </c>
      <c r="P11" s="152">
        <f>'Upload Sheet Pull'!R13</f>
        <v>0</v>
      </c>
      <c r="Q11" s="152">
        <f>'Upload Sheet Pull'!S13</f>
        <v>0</v>
      </c>
      <c r="R11" s="152">
        <f>'Upload Sheet Pull'!T13</f>
        <v>500</v>
      </c>
      <c r="S11" s="152">
        <f>'Upload Sheet Pull'!U13</f>
        <v>0</v>
      </c>
      <c r="T11" s="152">
        <f t="shared" si="1"/>
        <v>500</v>
      </c>
    </row>
    <row r="12" ht="12.75" customHeight="1">
      <c r="A12" s="144" t="str">
        <f>'Upload Sheet Pull'!A14</f>
        <v>Budget</v>
      </c>
      <c r="B12" s="144" t="str">
        <f>'Upload Sheet Pull'!B14</f>
        <v>6060-000000</v>
      </c>
      <c r="C12" s="144">
        <f>'Upload Sheet Pull'!C14</f>
        <v>150</v>
      </c>
      <c r="D12" s="144" t="str">
        <f>'Upload Sheet Pull'!D14</f>
        <v>083</v>
      </c>
      <c r="E12" s="144"/>
      <c r="F12" s="144" t="str">
        <f>IF('Upload Sheet Pull'!E14="","",'Upload Sheet Pull'!E14)</f>
        <v/>
      </c>
      <c r="G12" s="144"/>
      <c r="H12" s="152">
        <f>'Upload Sheet Pull'!J14</f>
        <v>0</v>
      </c>
      <c r="I12" s="152">
        <f>'Upload Sheet Pull'!K14</f>
        <v>0</v>
      </c>
      <c r="J12" s="152">
        <f>'Upload Sheet Pull'!L14</f>
        <v>0</v>
      </c>
      <c r="K12" s="152">
        <f>'Upload Sheet Pull'!M14</f>
        <v>0</v>
      </c>
      <c r="L12" s="152">
        <f>'Upload Sheet Pull'!N14</f>
        <v>0</v>
      </c>
      <c r="M12" s="152">
        <f>'Upload Sheet Pull'!O14</f>
        <v>0</v>
      </c>
      <c r="N12" s="152">
        <f>'Upload Sheet Pull'!P14</f>
        <v>0</v>
      </c>
      <c r="O12" s="152">
        <f>'Upload Sheet Pull'!Q14</f>
        <v>0</v>
      </c>
      <c r="P12" s="152">
        <f>'Upload Sheet Pull'!R14</f>
        <v>0</v>
      </c>
      <c r="Q12" s="152">
        <f>'Upload Sheet Pull'!S14</f>
        <v>0</v>
      </c>
      <c r="R12" s="152">
        <f>'Upload Sheet Pull'!T14</f>
        <v>0</v>
      </c>
      <c r="S12" s="152">
        <f>'Upload Sheet Pull'!U14</f>
        <v>0</v>
      </c>
      <c r="T12" s="152">
        <f t="shared" si="1"/>
        <v>0</v>
      </c>
    </row>
    <row r="13" ht="12.75" customHeight="1">
      <c r="A13" s="144" t="str">
        <f>'Upload Sheet Pull'!A15</f>
        <v>Budget</v>
      </c>
      <c r="B13" s="144" t="str">
        <f>'Upload Sheet Pull'!B15</f>
        <v>6030-000000</v>
      </c>
      <c r="C13" s="144">
        <f>'Upload Sheet Pull'!C15</f>
        <v>150</v>
      </c>
      <c r="D13" s="144" t="str">
        <f>'Upload Sheet Pull'!D15</f>
        <v>083</v>
      </c>
      <c r="E13" s="144"/>
      <c r="F13" s="144" t="str">
        <f>IF('Upload Sheet Pull'!E15="","",'Upload Sheet Pull'!E15)</f>
        <v/>
      </c>
      <c r="G13" s="144"/>
      <c r="H13" s="152">
        <f>'Upload Sheet Pull'!J15</f>
        <v>0</v>
      </c>
      <c r="I13" s="152">
        <f>'Upload Sheet Pull'!K15</f>
        <v>0</v>
      </c>
      <c r="J13" s="152">
        <f>'Upload Sheet Pull'!L15</f>
        <v>0</v>
      </c>
      <c r="K13" s="152">
        <f>'Upload Sheet Pull'!M15</f>
        <v>0</v>
      </c>
      <c r="L13" s="152">
        <f>'Upload Sheet Pull'!N15</f>
        <v>0</v>
      </c>
      <c r="M13" s="152">
        <f>'Upload Sheet Pull'!O15</f>
        <v>0</v>
      </c>
      <c r="N13" s="152">
        <f>'Upload Sheet Pull'!P15</f>
        <v>0</v>
      </c>
      <c r="O13" s="152">
        <f>'Upload Sheet Pull'!Q15</f>
        <v>0</v>
      </c>
      <c r="P13" s="152">
        <f>'Upload Sheet Pull'!R15</f>
        <v>0</v>
      </c>
      <c r="Q13" s="152">
        <f>'Upload Sheet Pull'!S15</f>
        <v>0</v>
      </c>
      <c r="R13" s="152">
        <f>'Upload Sheet Pull'!T15</f>
        <v>500</v>
      </c>
      <c r="S13" s="152">
        <f>'Upload Sheet Pull'!U15</f>
        <v>0</v>
      </c>
      <c r="T13" s="152">
        <f t="shared" si="1"/>
        <v>500</v>
      </c>
    </row>
    <row r="14" ht="12.75" customHeight="1">
      <c r="A14" s="144" t="str">
        <f>'Upload Sheet Pull'!A16</f>
        <v>Budget</v>
      </c>
      <c r="B14" s="144" t="str">
        <f>'Upload Sheet Pull'!B16</f>
        <v>6035-000000</v>
      </c>
      <c r="C14" s="144">
        <f>'Upload Sheet Pull'!C16</f>
        <v>150</v>
      </c>
      <c r="D14" s="144" t="str">
        <f>'Upload Sheet Pull'!D16</f>
        <v>083</v>
      </c>
      <c r="E14" s="144"/>
      <c r="F14" s="144" t="str">
        <f>IF('Upload Sheet Pull'!E16="","",'Upload Sheet Pull'!E16)</f>
        <v/>
      </c>
      <c r="G14" s="144"/>
      <c r="H14" s="152">
        <f>'Upload Sheet Pull'!J16</f>
        <v>0</v>
      </c>
      <c r="I14" s="152">
        <f>'Upload Sheet Pull'!K16</f>
        <v>0</v>
      </c>
      <c r="J14" s="152">
        <f>'Upload Sheet Pull'!L16</f>
        <v>0</v>
      </c>
      <c r="K14" s="152">
        <f>'Upload Sheet Pull'!M16</f>
        <v>0</v>
      </c>
      <c r="L14" s="152">
        <f>'Upload Sheet Pull'!N16</f>
        <v>0</v>
      </c>
      <c r="M14" s="152">
        <f>'Upload Sheet Pull'!O16</f>
        <v>0</v>
      </c>
      <c r="N14" s="152">
        <f>'Upload Sheet Pull'!P16</f>
        <v>0</v>
      </c>
      <c r="O14" s="152">
        <f>'Upload Sheet Pull'!Q16</f>
        <v>0</v>
      </c>
      <c r="P14" s="152">
        <f>'Upload Sheet Pull'!R16</f>
        <v>0</v>
      </c>
      <c r="Q14" s="152">
        <f>'Upload Sheet Pull'!S16</f>
        <v>0</v>
      </c>
      <c r="R14" s="152">
        <f>'Upload Sheet Pull'!T16</f>
        <v>350</v>
      </c>
      <c r="S14" s="152">
        <f>'Upload Sheet Pull'!U16</f>
        <v>0</v>
      </c>
      <c r="T14" s="152">
        <f t="shared" si="1"/>
        <v>350</v>
      </c>
    </row>
    <row r="15" ht="12.75" customHeight="1">
      <c r="A15" s="144" t="str">
        <f>'Upload Sheet Pull'!A17</f>
        <v>Budget</v>
      </c>
      <c r="B15" s="144" t="str">
        <f>'Upload Sheet Pull'!B17</f>
        <v>6040-000000</v>
      </c>
      <c r="C15" s="144">
        <f>'Upload Sheet Pull'!C17</f>
        <v>150</v>
      </c>
      <c r="D15" s="144" t="str">
        <f>'Upload Sheet Pull'!D17</f>
        <v>083</v>
      </c>
      <c r="E15" s="144"/>
      <c r="F15" s="144" t="str">
        <f>IF('Upload Sheet Pull'!E17="","",'Upload Sheet Pull'!E17)</f>
        <v/>
      </c>
      <c r="G15" s="144"/>
      <c r="H15" s="152">
        <f>'Upload Sheet Pull'!J17</f>
        <v>0</v>
      </c>
      <c r="I15" s="152">
        <f>'Upload Sheet Pull'!K17</f>
        <v>0</v>
      </c>
      <c r="J15" s="152">
        <f>'Upload Sheet Pull'!L17</f>
        <v>0</v>
      </c>
      <c r="K15" s="152">
        <f>'Upload Sheet Pull'!M17</f>
        <v>0</v>
      </c>
      <c r="L15" s="152">
        <f>'Upload Sheet Pull'!N17</f>
        <v>0</v>
      </c>
      <c r="M15" s="152">
        <f>'Upload Sheet Pull'!O17</f>
        <v>0</v>
      </c>
      <c r="N15" s="152">
        <f>'Upload Sheet Pull'!P17</f>
        <v>0</v>
      </c>
      <c r="O15" s="152">
        <f>'Upload Sheet Pull'!Q17</f>
        <v>0</v>
      </c>
      <c r="P15" s="152">
        <f>'Upload Sheet Pull'!R17</f>
        <v>0</v>
      </c>
      <c r="Q15" s="152">
        <f>'Upload Sheet Pull'!S17</f>
        <v>0</v>
      </c>
      <c r="R15" s="152">
        <f>'Upload Sheet Pull'!T17</f>
        <v>300</v>
      </c>
      <c r="S15" s="152">
        <f>'Upload Sheet Pull'!U17</f>
        <v>0</v>
      </c>
      <c r="T15" s="152">
        <f t="shared" si="1"/>
        <v>300</v>
      </c>
    </row>
    <row r="16" ht="12.75" customHeight="1">
      <c r="A16" s="144" t="str">
        <f>'Upload Sheet Pull'!A18</f>
        <v>Budget</v>
      </c>
      <c r="B16" s="144" t="str">
        <f>'Upload Sheet Pull'!B18</f>
        <v>6010-000000</v>
      </c>
      <c r="C16" s="144">
        <f>'Upload Sheet Pull'!C18</f>
        <v>150</v>
      </c>
      <c r="D16" s="144" t="str">
        <f>'Upload Sheet Pull'!D18</f>
        <v>083</v>
      </c>
      <c r="E16" s="144"/>
      <c r="F16" s="144" t="str">
        <f>IF('Upload Sheet Pull'!E18="","",'Upload Sheet Pull'!E18)</f>
        <v/>
      </c>
      <c r="G16" s="144"/>
      <c r="H16" s="152">
        <f>'Upload Sheet Pull'!J18</f>
        <v>0</v>
      </c>
      <c r="I16" s="152">
        <f>'Upload Sheet Pull'!K18</f>
        <v>0</v>
      </c>
      <c r="J16" s="152">
        <f>'Upload Sheet Pull'!L18</f>
        <v>0</v>
      </c>
      <c r="K16" s="152">
        <f>'Upload Sheet Pull'!M18</f>
        <v>0</v>
      </c>
      <c r="L16" s="152">
        <f>'Upload Sheet Pull'!N18</f>
        <v>0</v>
      </c>
      <c r="M16" s="152">
        <f>'Upload Sheet Pull'!O18</f>
        <v>0</v>
      </c>
      <c r="N16" s="152">
        <f>'Upload Sheet Pull'!P18</f>
        <v>0</v>
      </c>
      <c r="O16" s="152">
        <f>'Upload Sheet Pull'!Q18</f>
        <v>0</v>
      </c>
      <c r="P16" s="152">
        <f>'Upload Sheet Pull'!R18</f>
        <v>0</v>
      </c>
      <c r="Q16" s="152">
        <f>'Upload Sheet Pull'!S18</f>
        <v>0</v>
      </c>
      <c r="R16" s="152">
        <f>'Upload Sheet Pull'!T18</f>
        <v>0</v>
      </c>
      <c r="S16" s="152">
        <f>'Upload Sheet Pull'!U18</f>
        <v>0</v>
      </c>
      <c r="T16" s="152">
        <f t="shared" si="1"/>
        <v>0</v>
      </c>
    </row>
    <row r="17" ht="12.75" customHeight="1">
      <c r="A17" s="144" t="str">
        <f>'Upload Sheet Pull'!A19</f>
        <v>Budget</v>
      </c>
      <c r="B17" s="144" t="str">
        <f>'Upload Sheet Pull'!B19</f>
        <v>6020-000000</v>
      </c>
      <c r="C17" s="144">
        <f>'Upload Sheet Pull'!C19</f>
        <v>150</v>
      </c>
      <c r="D17" s="144" t="str">
        <f>'Upload Sheet Pull'!D19</f>
        <v>083</v>
      </c>
      <c r="E17" s="144"/>
      <c r="F17" s="144" t="str">
        <f>IF('Upload Sheet Pull'!E19="","",'Upload Sheet Pull'!E19)</f>
        <v/>
      </c>
      <c r="G17" s="144"/>
      <c r="H17" s="152">
        <f>'Upload Sheet Pull'!J19</f>
        <v>0</v>
      </c>
      <c r="I17" s="152">
        <f>'Upload Sheet Pull'!K19</f>
        <v>0</v>
      </c>
      <c r="J17" s="152">
        <f>'Upload Sheet Pull'!L19</f>
        <v>0</v>
      </c>
      <c r="K17" s="152">
        <f>'Upload Sheet Pull'!M19</f>
        <v>0</v>
      </c>
      <c r="L17" s="152">
        <f>'Upload Sheet Pull'!N19</f>
        <v>0</v>
      </c>
      <c r="M17" s="152">
        <f>'Upload Sheet Pull'!O19</f>
        <v>0</v>
      </c>
      <c r="N17" s="152">
        <f>'Upload Sheet Pull'!P19</f>
        <v>0</v>
      </c>
      <c r="O17" s="152">
        <f>'Upload Sheet Pull'!Q19</f>
        <v>0</v>
      </c>
      <c r="P17" s="152">
        <f>'Upload Sheet Pull'!R19</f>
        <v>0</v>
      </c>
      <c r="Q17" s="152">
        <f>'Upload Sheet Pull'!S19</f>
        <v>0</v>
      </c>
      <c r="R17" s="152">
        <f>'Upload Sheet Pull'!T19</f>
        <v>0</v>
      </c>
      <c r="S17" s="152">
        <f>'Upload Sheet Pull'!U19</f>
        <v>0</v>
      </c>
      <c r="T17" s="152">
        <f t="shared" si="1"/>
        <v>0</v>
      </c>
    </row>
    <row r="18" ht="12.75" customHeight="1">
      <c r="A18" s="144" t="str">
        <f>'Upload Sheet Pull'!A20</f>
        <v>Budget</v>
      </c>
      <c r="B18" s="144" t="str">
        <f>'Upload Sheet Pull'!B20</f>
        <v>7004-000000</v>
      </c>
      <c r="C18" s="144">
        <f>'Upload Sheet Pull'!C20</f>
        <v>150</v>
      </c>
      <c r="D18" s="144" t="str">
        <f>'Upload Sheet Pull'!D20</f>
        <v>083</v>
      </c>
      <c r="E18" s="144"/>
      <c r="F18" s="144" t="str">
        <f>IF('Upload Sheet Pull'!E20="","",'Upload Sheet Pull'!E20)</f>
        <v/>
      </c>
      <c r="G18" s="144"/>
      <c r="H18" s="152">
        <f>'Upload Sheet Pull'!J20</f>
        <v>0</v>
      </c>
      <c r="I18" s="152">
        <f>'Upload Sheet Pull'!K20</f>
        <v>0</v>
      </c>
      <c r="J18" s="152">
        <f>'Upload Sheet Pull'!L20</f>
        <v>0</v>
      </c>
      <c r="K18" s="152">
        <f>'Upload Sheet Pull'!M20</f>
        <v>0</v>
      </c>
      <c r="L18" s="152">
        <f>'Upload Sheet Pull'!N20</f>
        <v>0</v>
      </c>
      <c r="M18" s="152">
        <f>'Upload Sheet Pull'!O20</f>
        <v>0</v>
      </c>
      <c r="N18" s="152">
        <f>'Upload Sheet Pull'!P20</f>
        <v>0</v>
      </c>
      <c r="O18" s="152">
        <f>'Upload Sheet Pull'!Q20</f>
        <v>0</v>
      </c>
      <c r="P18" s="152">
        <f>'Upload Sheet Pull'!R20</f>
        <v>0</v>
      </c>
      <c r="Q18" s="152">
        <f>'Upload Sheet Pull'!S20</f>
        <v>0</v>
      </c>
      <c r="R18" s="152">
        <f>'Upload Sheet Pull'!T20</f>
        <v>200</v>
      </c>
      <c r="S18" s="152">
        <f>'Upload Sheet Pull'!U20</f>
        <v>0</v>
      </c>
      <c r="T18" s="152">
        <f t="shared" si="1"/>
        <v>200</v>
      </c>
    </row>
    <row r="19" ht="12.75" customHeight="1">
      <c r="A19" s="144" t="str">
        <f>'Upload Sheet Pull'!A21</f>
        <v>Budget</v>
      </c>
      <c r="B19" s="144" t="str">
        <f>'Upload Sheet Pull'!B21</f>
        <v>7008-000000</v>
      </c>
      <c r="C19" s="144">
        <f>'Upload Sheet Pull'!C21</f>
        <v>150</v>
      </c>
      <c r="D19" s="144" t="str">
        <f>'Upload Sheet Pull'!D21</f>
        <v>083</v>
      </c>
      <c r="E19" s="144"/>
      <c r="F19" s="144" t="str">
        <f>IF('Upload Sheet Pull'!E21="","",'Upload Sheet Pull'!E21)</f>
        <v/>
      </c>
      <c r="G19" s="144"/>
      <c r="H19" s="152">
        <f>'Upload Sheet Pull'!J21</f>
        <v>0</v>
      </c>
      <c r="I19" s="152">
        <f>'Upload Sheet Pull'!K21</f>
        <v>0</v>
      </c>
      <c r="J19" s="152">
        <f>'Upload Sheet Pull'!L21</f>
        <v>0</v>
      </c>
      <c r="K19" s="152">
        <f>'Upload Sheet Pull'!M21</f>
        <v>0</v>
      </c>
      <c r="L19" s="152">
        <f>'Upload Sheet Pull'!N21</f>
        <v>0</v>
      </c>
      <c r="M19" s="152">
        <f>'Upload Sheet Pull'!O21</f>
        <v>0</v>
      </c>
      <c r="N19" s="152">
        <f>'Upload Sheet Pull'!P21</f>
        <v>0</v>
      </c>
      <c r="O19" s="152">
        <f>'Upload Sheet Pull'!Q21</f>
        <v>0</v>
      </c>
      <c r="P19" s="152">
        <f>'Upload Sheet Pull'!R21</f>
        <v>0</v>
      </c>
      <c r="Q19" s="152">
        <f>'Upload Sheet Pull'!S21</f>
        <v>0</v>
      </c>
      <c r="R19" s="152">
        <f>'Upload Sheet Pull'!T21</f>
        <v>0</v>
      </c>
      <c r="S19" s="152">
        <f>'Upload Sheet Pull'!U21</f>
        <v>0</v>
      </c>
      <c r="T19" s="152">
        <f t="shared" si="1"/>
        <v>0</v>
      </c>
    </row>
    <row r="20" ht="12.75" customHeight="1">
      <c r="A20" s="144" t="str">
        <f>'Upload Sheet Pull'!A22</f>
        <v>Budget</v>
      </c>
      <c r="B20" s="144" t="str">
        <f>'Upload Sheet Pull'!B22</f>
        <v>7010-000000</v>
      </c>
      <c r="C20" s="144">
        <f>'Upload Sheet Pull'!C22</f>
        <v>150</v>
      </c>
      <c r="D20" s="144" t="str">
        <f>'Upload Sheet Pull'!D22</f>
        <v>083</v>
      </c>
      <c r="E20" s="144"/>
      <c r="F20" s="144" t="str">
        <f>IF('Upload Sheet Pull'!E22="","",'Upload Sheet Pull'!E22)</f>
        <v/>
      </c>
      <c r="G20" s="144"/>
      <c r="H20" s="152">
        <f>'Upload Sheet Pull'!J22</f>
        <v>0</v>
      </c>
      <c r="I20" s="152">
        <f>'Upload Sheet Pull'!K22</f>
        <v>0</v>
      </c>
      <c r="J20" s="152">
        <f>'Upload Sheet Pull'!L22</f>
        <v>0</v>
      </c>
      <c r="K20" s="152">
        <f>'Upload Sheet Pull'!M22</f>
        <v>0</v>
      </c>
      <c r="L20" s="152">
        <f>'Upload Sheet Pull'!N22</f>
        <v>0</v>
      </c>
      <c r="M20" s="152">
        <f>'Upload Sheet Pull'!O22</f>
        <v>0</v>
      </c>
      <c r="N20" s="152">
        <f>'Upload Sheet Pull'!P22</f>
        <v>0</v>
      </c>
      <c r="O20" s="152">
        <f>'Upload Sheet Pull'!Q22</f>
        <v>0</v>
      </c>
      <c r="P20" s="152">
        <f>'Upload Sheet Pull'!R22</f>
        <v>0</v>
      </c>
      <c r="Q20" s="152">
        <f>'Upload Sheet Pull'!S22</f>
        <v>0</v>
      </c>
      <c r="R20" s="152">
        <f>'Upload Sheet Pull'!T22</f>
        <v>100</v>
      </c>
      <c r="S20" s="152">
        <f>'Upload Sheet Pull'!U22</f>
        <v>0</v>
      </c>
      <c r="T20" s="152">
        <f t="shared" si="1"/>
        <v>100</v>
      </c>
    </row>
    <row r="21" ht="12.75" customHeight="1">
      <c r="A21" s="144" t="str">
        <f>'Upload Sheet Pull'!A23</f>
        <v>Budget</v>
      </c>
      <c r="B21" s="144" t="str">
        <f>'Upload Sheet Pull'!B23</f>
        <v>7012-000000</v>
      </c>
      <c r="C21" s="144">
        <f>'Upload Sheet Pull'!C23</f>
        <v>150</v>
      </c>
      <c r="D21" s="144" t="str">
        <f>'Upload Sheet Pull'!D23</f>
        <v>083</v>
      </c>
      <c r="E21" s="144"/>
      <c r="F21" s="144" t="str">
        <f>IF('Upload Sheet Pull'!E23="","",'Upload Sheet Pull'!E23)</f>
        <v/>
      </c>
      <c r="G21" s="144"/>
      <c r="H21" s="152">
        <f>'Upload Sheet Pull'!J23</f>
        <v>0</v>
      </c>
      <c r="I21" s="152">
        <f>'Upload Sheet Pull'!K23</f>
        <v>0</v>
      </c>
      <c r="J21" s="152">
        <f>'Upload Sheet Pull'!L23</f>
        <v>0</v>
      </c>
      <c r="K21" s="152">
        <f>'Upload Sheet Pull'!M23</f>
        <v>0</v>
      </c>
      <c r="L21" s="152">
        <f>'Upload Sheet Pull'!N23</f>
        <v>0</v>
      </c>
      <c r="M21" s="152">
        <f>'Upload Sheet Pull'!O23</f>
        <v>0</v>
      </c>
      <c r="N21" s="152">
        <f>'Upload Sheet Pull'!P23</f>
        <v>0</v>
      </c>
      <c r="O21" s="152">
        <f>'Upload Sheet Pull'!Q23</f>
        <v>0</v>
      </c>
      <c r="P21" s="152">
        <f>'Upload Sheet Pull'!R23</f>
        <v>0</v>
      </c>
      <c r="Q21" s="152">
        <f>'Upload Sheet Pull'!S23</f>
        <v>0</v>
      </c>
      <c r="R21" s="152">
        <f>'Upload Sheet Pull'!T23</f>
        <v>100</v>
      </c>
      <c r="S21" s="152">
        <f>'Upload Sheet Pull'!U23</f>
        <v>0</v>
      </c>
      <c r="T21" s="152">
        <f t="shared" si="1"/>
        <v>100</v>
      </c>
    </row>
    <row r="22" ht="12.75" customHeight="1">
      <c r="A22" s="144" t="str">
        <f>'Upload Sheet Pull'!A24</f>
        <v>Budget</v>
      </c>
      <c r="B22" s="144" t="str">
        <f>'Upload Sheet Pull'!B24</f>
        <v>7014-000000</v>
      </c>
      <c r="C22" s="144">
        <f>'Upload Sheet Pull'!C24</f>
        <v>150</v>
      </c>
      <c r="D22" s="144" t="str">
        <f>'Upload Sheet Pull'!D24</f>
        <v>083</v>
      </c>
      <c r="E22" s="144"/>
      <c r="F22" s="144" t="str">
        <f>IF('Upload Sheet Pull'!E24="","",'Upload Sheet Pull'!E24)</f>
        <v/>
      </c>
      <c r="G22" s="144"/>
      <c r="H22" s="152">
        <f>'Upload Sheet Pull'!J24</f>
        <v>0</v>
      </c>
      <c r="I22" s="152">
        <f>'Upload Sheet Pull'!K24</f>
        <v>0</v>
      </c>
      <c r="J22" s="152">
        <f>'Upload Sheet Pull'!L24</f>
        <v>0</v>
      </c>
      <c r="K22" s="152">
        <f>'Upload Sheet Pull'!M24</f>
        <v>0</v>
      </c>
      <c r="L22" s="152">
        <f>'Upload Sheet Pull'!N24</f>
        <v>0</v>
      </c>
      <c r="M22" s="152">
        <f>'Upload Sheet Pull'!O24</f>
        <v>0</v>
      </c>
      <c r="N22" s="152">
        <f>'Upload Sheet Pull'!P24</f>
        <v>0</v>
      </c>
      <c r="O22" s="152">
        <f>'Upload Sheet Pull'!Q24</f>
        <v>0</v>
      </c>
      <c r="P22" s="152">
        <f>'Upload Sheet Pull'!R24</f>
        <v>0</v>
      </c>
      <c r="Q22" s="152">
        <f>'Upload Sheet Pull'!S24</f>
        <v>0</v>
      </c>
      <c r="R22" s="152">
        <f>'Upload Sheet Pull'!T24</f>
        <v>22665</v>
      </c>
      <c r="S22" s="152">
        <f>'Upload Sheet Pull'!U24</f>
        <v>0</v>
      </c>
      <c r="T22" s="152">
        <f t="shared" si="1"/>
        <v>22665</v>
      </c>
    </row>
    <row r="23" ht="12.75" customHeight="1">
      <c r="A23" s="144" t="str">
        <f>'Upload Sheet Pull'!A25</f>
        <v>Budget</v>
      </c>
      <c r="B23" s="144" t="str">
        <f>'Upload Sheet Pull'!B25</f>
        <v>7016-000000</v>
      </c>
      <c r="C23" s="144">
        <f>'Upload Sheet Pull'!C25</f>
        <v>150</v>
      </c>
      <c r="D23" s="144" t="str">
        <f>'Upload Sheet Pull'!D25</f>
        <v>083</v>
      </c>
      <c r="E23" s="144"/>
      <c r="F23" s="144" t="str">
        <f>IF('Upload Sheet Pull'!E25="","",'Upload Sheet Pull'!E25)</f>
        <v/>
      </c>
      <c r="G23" s="144"/>
      <c r="H23" s="152">
        <f>'Upload Sheet Pull'!J25</f>
        <v>0</v>
      </c>
      <c r="I23" s="152">
        <f>'Upload Sheet Pull'!K25</f>
        <v>0</v>
      </c>
      <c r="J23" s="152">
        <f>'Upload Sheet Pull'!L25</f>
        <v>0</v>
      </c>
      <c r="K23" s="152">
        <f>'Upload Sheet Pull'!M25</f>
        <v>0</v>
      </c>
      <c r="L23" s="152">
        <f>'Upload Sheet Pull'!N25</f>
        <v>0</v>
      </c>
      <c r="M23" s="152">
        <f>'Upload Sheet Pull'!O25</f>
        <v>0</v>
      </c>
      <c r="N23" s="152">
        <f>'Upload Sheet Pull'!P25</f>
        <v>0</v>
      </c>
      <c r="O23" s="152">
        <f>'Upload Sheet Pull'!Q25</f>
        <v>0</v>
      </c>
      <c r="P23" s="152">
        <f>'Upload Sheet Pull'!R25</f>
        <v>0</v>
      </c>
      <c r="Q23" s="152">
        <f>'Upload Sheet Pull'!S25</f>
        <v>0</v>
      </c>
      <c r="R23" s="152">
        <f>'Upload Sheet Pull'!T25</f>
        <v>0</v>
      </c>
      <c r="S23" s="152">
        <f>'Upload Sheet Pull'!U25</f>
        <v>0</v>
      </c>
      <c r="T23" s="152">
        <f t="shared" si="1"/>
        <v>0</v>
      </c>
    </row>
    <row r="24" ht="12.75" customHeight="1">
      <c r="A24" s="144" t="str">
        <f>'Upload Sheet Pull'!A26</f>
        <v>Budget</v>
      </c>
      <c r="B24" s="144" t="str">
        <f>'Upload Sheet Pull'!B26</f>
        <v>7018-000000</v>
      </c>
      <c r="C24" s="144">
        <f>'Upload Sheet Pull'!C26</f>
        <v>150</v>
      </c>
      <c r="D24" s="144" t="str">
        <f>'Upload Sheet Pull'!D26</f>
        <v>083</v>
      </c>
      <c r="E24" s="144"/>
      <c r="F24" s="144" t="str">
        <f>IF('Upload Sheet Pull'!E26="","",'Upload Sheet Pull'!E26)</f>
        <v/>
      </c>
      <c r="G24" s="144"/>
      <c r="H24" s="152">
        <f>'Upload Sheet Pull'!J26</f>
        <v>0</v>
      </c>
      <c r="I24" s="152">
        <f>'Upload Sheet Pull'!K26</f>
        <v>0</v>
      </c>
      <c r="J24" s="152">
        <f>'Upload Sheet Pull'!L26</f>
        <v>0</v>
      </c>
      <c r="K24" s="152">
        <f>'Upload Sheet Pull'!M26</f>
        <v>0</v>
      </c>
      <c r="L24" s="152">
        <f>'Upload Sheet Pull'!N26</f>
        <v>0</v>
      </c>
      <c r="M24" s="152">
        <f>'Upload Sheet Pull'!O26</f>
        <v>0</v>
      </c>
      <c r="N24" s="152">
        <f>'Upload Sheet Pull'!P26</f>
        <v>0</v>
      </c>
      <c r="O24" s="152">
        <f>'Upload Sheet Pull'!Q26</f>
        <v>0</v>
      </c>
      <c r="P24" s="152">
        <f>'Upload Sheet Pull'!R26</f>
        <v>0</v>
      </c>
      <c r="Q24" s="152">
        <f>'Upload Sheet Pull'!S26</f>
        <v>0</v>
      </c>
      <c r="R24" s="152">
        <f>'Upload Sheet Pull'!T26</f>
        <v>0</v>
      </c>
      <c r="S24" s="152">
        <f>'Upload Sheet Pull'!U26</f>
        <v>0</v>
      </c>
      <c r="T24" s="152">
        <f t="shared" si="1"/>
        <v>0</v>
      </c>
    </row>
    <row r="25" ht="12.75" customHeight="1">
      <c r="A25" s="144" t="str">
        <f>'Upload Sheet Pull'!A27</f>
        <v>Budget</v>
      </c>
      <c r="B25" s="144" t="str">
        <f>'Upload Sheet Pull'!B27</f>
        <v>7020-000000</v>
      </c>
      <c r="C25" s="144">
        <f>'Upload Sheet Pull'!C27</f>
        <v>150</v>
      </c>
      <c r="D25" s="144" t="str">
        <f>'Upload Sheet Pull'!D27</f>
        <v>083</v>
      </c>
      <c r="E25" s="144"/>
      <c r="F25" s="144" t="str">
        <f>IF('Upload Sheet Pull'!E27="","",'Upload Sheet Pull'!E27)</f>
        <v/>
      </c>
      <c r="G25" s="144"/>
      <c r="H25" s="152">
        <f>'Upload Sheet Pull'!J27</f>
        <v>0</v>
      </c>
      <c r="I25" s="152">
        <f>'Upload Sheet Pull'!K27</f>
        <v>0</v>
      </c>
      <c r="J25" s="152">
        <f>'Upload Sheet Pull'!L27</f>
        <v>0</v>
      </c>
      <c r="K25" s="152">
        <f>'Upload Sheet Pull'!M27</f>
        <v>0</v>
      </c>
      <c r="L25" s="152">
        <f>'Upload Sheet Pull'!N27</f>
        <v>0</v>
      </c>
      <c r="M25" s="152">
        <f>'Upload Sheet Pull'!O27</f>
        <v>0</v>
      </c>
      <c r="N25" s="152">
        <f>'Upload Sheet Pull'!P27</f>
        <v>0</v>
      </c>
      <c r="O25" s="152">
        <f>'Upload Sheet Pull'!Q27</f>
        <v>0</v>
      </c>
      <c r="P25" s="152">
        <f>'Upload Sheet Pull'!R27</f>
        <v>0</v>
      </c>
      <c r="Q25" s="152">
        <f>'Upload Sheet Pull'!S27</f>
        <v>0</v>
      </c>
      <c r="R25" s="152">
        <f>'Upload Sheet Pull'!T27</f>
        <v>140</v>
      </c>
      <c r="S25" s="152">
        <f>'Upload Sheet Pull'!U27</f>
        <v>0</v>
      </c>
      <c r="T25" s="152">
        <f t="shared" si="1"/>
        <v>140</v>
      </c>
    </row>
    <row r="26" ht="12.75" customHeight="1">
      <c r="A26" s="144" t="str">
        <f>'Upload Sheet Pull'!A28</f>
        <v>Budget</v>
      </c>
      <c r="B26" s="144" t="str">
        <f>'Upload Sheet Pull'!B28</f>
        <v>7022-000000</v>
      </c>
      <c r="C26" s="144">
        <f>'Upload Sheet Pull'!C28</f>
        <v>150</v>
      </c>
      <c r="D26" s="144" t="str">
        <f>'Upload Sheet Pull'!D28</f>
        <v>083</v>
      </c>
      <c r="E26" s="144"/>
      <c r="F26" s="144" t="str">
        <f>IF('Upload Sheet Pull'!E28="","",'Upload Sheet Pull'!E28)</f>
        <v/>
      </c>
      <c r="G26" s="144"/>
      <c r="H26" s="152">
        <f>'Upload Sheet Pull'!J28</f>
        <v>0</v>
      </c>
      <c r="I26" s="152">
        <f>'Upload Sheet Pull'!K28</f>
        <v>0</v>
      </c>
      <c r="J26" s="152">
        <f>'Upload Sheet Pull'!L28</f>
        <v>0</v>
      </c>
      <c r="K26" s="152">
        <f>'Upload Sheet Pull'!M28</f>
        <v>0</v>
      </c>
      <c r="L26" s="152">
        <f>'Upload Sheet Pull'!N28</f>
        <v>0</v>
      </c>
      <c r="M26" s="152">
        <f>'Upload Sheet Pull'!O28</f>
        <v>0</v>
      </c>
      <c r="N26" s="152">
        <f>'Upload Sheet Pull'!P28</f>
        <v>0</v>
      </c>
      <c r="O26" s="152">
        <f>'Upload Sheet Pull'!Q28</f>
        <v>0</v>
      </c>
      <c r="P26" s="152">
        <f>'Upload Sheet Pull'!R28</f>
        <v>0</v>
      </c>
      <c r="Q26" s="152">
        <f>'Upload Sheet Pull'!S28</f>
        <v>0</v>
      </c>
      <c r="R26" s="152">
        <f>'Upload Sheet Pull'!T28</f>
        <v>500</v>
      </c>
      <c r="S26" s="152">
        <f>'Upload Sheet Pull'!U28</f>
        <v>0</v>
      </c>
      <c r="T26" s="152">
        <f t="shared" si="1"/>
        <v>500</v>
      </c>
    </row>
    <row r="27" ht="12.75" customHeight="1">
      <c r="A27" s="144" t="str">
        <f>'Upload Sheet Pull'!A29</f>
        <v>Budget</v>
      </c>
      <c r="B27" s="144" t="str">
        <f>'Upload Sheet Pull'!B29</f>
        <v>7030-000000</v>
      </c>
      <c r="C27" s="144">
        <f>'Upload Sheet Pull'!C29</f>
        <v>150</v>
      </c>
      <c r="D27" s="144" t="str">
        <f>'Upload Sheet Pull'!D29</f>
        <v>083</v>
      </c>
      <c r="E27" s="144"/>
      <c r="F27" s="144" t="str">
        <f>IF('Upload Sheet Pull'!E29="","",'Upload Sheet Pull'!E29)</f>
        <v/>
      </c>
      <c r="G27" s="144"/>
      <c r="H27" s="152">
        <f>'Upload Sheet Pull'!J29</f>
        <v>0</v>
      </c>
      <c r="I27" s="152">
        <f>'Upload Sheet Pull'!K29</f>
        <v>0</v>
      </c>
      <c r="J27" s="152">
        <f>'Upload Sheet Pull'!L29</f>
        <v>0</v>
      </c>
      <c r="K27" s="152">
        <f>'Upload Sheet Pull'!M29</f>
        <v>0</v>
      </c>
      <c r="L27" s="152">
        <f>'Upload Sheet Pull'!N29</f>
        <v>0</v>
      </c>
      <c r="M27" s="152">
        <f>'Upload Sheet Pull'!O29</f>
        <v>0</v>
      </c>
      <c r="N27" s="152">
        <f>'Upload Sheet Pull'!P29</f>
        <v>0</v>
      </c>
      <c r="O27" s="152">
        <f>'Upload Sheet Pull'!Q29</f>
        <v>0</v>
      </c>
      <c r="P27" s="152">
        <f>'Upload Sheet Pull'!R29</f>
        <v>0</v>
      </c>
      <c r="Q27" s="152">
        <f>'Upload Sheet Pull'!S29</f>
        <v>0</v>
      </c>
      <c r="R27" s="152">
        <f>'Upload Sheet Pull'!T29</f>
        <v>125</v>
      </c>
      <c r="S27" s="152">
        <f>'Upload Sheet Pull'!U29</f>
        <v>0</v>
      </c>
      <c r="T27" s="152">
        <f t="shared" si="1"/>
        <v>125</v>
      </c>
    </row>
    <row r="28" ht="12.75" customHeight="1">
      <c r="A28" s="144" t="str">
        <f>'Upload Sheet Pull'!A30</f>
        <v>Budget</v>
      </c>
      <c r="B28" s="144" t="str">
        <f>'Upload Sheet Pull'!B30</f>
        <v>7042-000000</v>
      </c>
      <c r="C28" s="144">
        <f>'Upload Sheet Pull'!C30</f>
        <v>150</v>
      </c>
      <c r="D28" s="144" t="str">
        <f>'Upload Sheet Pull'!D30</f>
        <v>083</v>
      </c>
      <c r="E28" s="144"/>
      <c r="F28" s="144" t="str">
        <f>IF('Upload Sheet Pull'!E30="","",'Upload Sheet Pull'!E30)</f>
        <v/>
      </c>
      <c r="G28" s="144"/>
      <c r="H28" s="152">
        <f>'Upload Sheet Pull'!J30</f>
        <v>0</v>
      </c>
      <c r="I28" s="152">
        <f>'Upload Sheet Pull'!K30</f>
        <v>0</v>
      </c>
      <c r="J28" s="152">
        <f>'Upload Sheet Pull'!L30</f>
        <v>0</v>
      </c>
      <c r="K28" s="152">
        <f>'Upload Sheet Pull'!M30</f>
        <v>0</v>
      </c>
      <c r="L28" s="152">
        <f>'Upload Sheet Pull'!N30</f>
        <v>0</v>
      </c>
      <c r="M28" s="152">
        <f>'Upload Sheet Pull'!O30</f>
        <v>0</v>
      </c>
      <c r="N28" s="152">
        <f>'Upload Sheet Pull'!P30</f>
        <v>0</v>
      </c>
      <c r="O28" s="152">
        <f>'Upload Sheet Pull'!Q30</f>
        <v>0</v>
      </c>
      <c r="P28" s="152">
        <f>'Upload Sheet Pull'!R30</f>
        <v>0</v>
      </c>
      <c r="Q28" s="152">
        <f>'Upload Sheet Pull'!S30</f>
        <v>0</v>
      </c>
      <c r="R28" s="152">
        <f>'Upload Sheet Pull'!T30</f>
        <v>0</v>
      </c>
      <c r="S28" s="152">
        <f>'Upload Sheet Pull'!U30</f>
        <v>0</v>
      </c>
      <c r="T28" s="152">
        <f t="shared" si="1"/>
        <v>0</v>
      </c>
    </row>
    <row r="29" ht="12.75" customHeight="1">
      <c r="A29" s="144" t="str">
        <f>'Upload Sheet Pull'!A31</f>
        <v>Budget</v>
      </c>
      <c r="B29" s="144" t="str">
        <f>'Upload Sheet Pull'!B31</f>
        <v>7048-000000</v>
      </c>
      <c r="C29" s="144">
        <f>'Upload Sheet Pull'!C31</f>
        <v>150</v>
      </c>
      <c r="D29" s="144" t="str">
        <f>'Upload Sheet Pull'!D31</f>
        <v>083</v>
      </c>
      <c r="E29" s="144"/>
      <c r="F29" s="144" t="str">
        <f>IF('Upload Sheet Pull'!E31="","",'Upload Sheet Pull'!E31)</f>
        <v/>
      </c>
      <c r="G29" s="144"/>
      <c r="H29" s="152">
        <f>'Upload Sheet Pull'!J31</f>
        <v>0</v>
      </c>
      <c r="I29" s="152">
        <f>'Upload Sheet Pull'!K31</f>
        <v>0</v>
      </c>
      <c r="J29" s="152">
        <f>'Upload Sheet Pull'!L31</f>
        <v>0</v>
      </c>
      <c r="K29" s="152">
        <f>'Upload Sheet Pull'!M31</f>
        <v>0</v>
      </c>
      <c r="L29" s="152">
        <f>'Upload Sheet Pull'!N31</f>
        <v>0</v>
      </c>
      <c r="M29" s="152">
        <f>'Upload Sheet Pull'!O31</f>
        <v>0</v>
      </c>
      <c r="N29" s="152">
        <f>'Upload Sheet Pull'!P31</f>
        <v>0</v>
      </c>
      <c r="O29" s="152">
        <f>'Upload Sheet Pull'!Q31</f>
        <v>0</v>
      </c>
      <c r="P29" s="152">
        <f>'Upload Sheet Pull'!R31</f>
        <v>0</v>
      </c>
      <c r="Q29" s="152">
        <f>'Upload Sheet Pull'!S31</f>
        <v>0</v>
      </c>
      <c r="R29" s="152">
        <f>'Upload Sheet Pull'!T31</f>
        <v>0</v>
      </c>
      <c r="S29" s="152">
        <f>'Upload Sheet Pull'!U31</f>
        <v>0</v>
      </c>
      <c r="T29" s="152">
        <f t="shared" si="1"/>
        <v>0</v>
      </c>
    </row>
    <row r="30" ht="12.75" customHeight="1">
      <c r="A30" s="144" t="str">
        <f>'Upload Sheet Pull'!A32</f>
        <v>Budget</v>
      </c>
      <c r="B30" s="144" t="str">
        <f>'Upload Sheet Pull'!B32</f>
        <v>7070-000000</v>
      </c>
      <c r="C30" s="144">
        <f>'Upload Sheet Pull'!C32</f>
        <v>150</v>
      </c>
      <c r="D30" s="144" t="str">
        <f>'Upload Sheet Pull'!D32</f>
        <v>083</v>
      </c>
      <c r="E30" s="144"/>
      <c r="F30" s="144" t="str">
        <f>IF('Upload Sheet Pull'!E32="","",'Upload Sheet Pull'!E32)</f>
        <v/>
      </c>
      <c r="G30" s="144"/>
      <c r="H30" s="152">
        <f>'Upload Sheet Pull'!J32</f>
        <v>0</v>
      </c>
      <c r="I30" s="152">
        <f>'Upload Sheet Pull'!K32</f>
        <v>0</v>
      </c>
      <c r="J30" s="152">
        <f>'Upload Sheet Pull'!L32</f>
        <v>0</v>
      </c>
      <c r="K30" s="152">
        <f>'Upload Sheet Pull'!M32</f>
        <v>0</v>
      </c>
      <c r="L30" s="152">
        <f>'Upload Sheet Pull'!N32</f>
        <v>0</v>
      </c>
      <c r="M30" s="152">
        <f>'Upload Sheet Pull'!O32</f>
        <v>0</v>
      </c>
      <c r="N30" s="152">
        <f>'Upload Sheet Pull'!P32</f>
        <v>0</v>
      </c>
      <c r="O30" s="152">
        <f>'Upload Sheet Pull'!Q32</f>
        <v>0</v>
      </c>
      <c r="P30" s="152">
        <f>'Upload Sheet Pull'!R32</f>
        <v>0</v>
      </c>
      <c r="Q30" s="152">
        <f>'Upload Sheet Pull'!S32</f>
        <v>0</v>
      </c>
      <c r="R30" s="152">
        <f>'Upload Sheet Pull'!T32</f>
        <v>0</v>
      </c>
      <c r="S30" s="152">
        <f>'Upload Sheet Pull'!U32</f>
        <v>0</v>
      </c>
      <c r="T30" s="152">
        <f t="shared" si="1"/>
        <v>0</v>
      </c>
    </row>
    <row r="31" ht="12.75" customHeight="1">
      <c r="A31" s="144" t="str">
        <f>'Upload Sheet Pull'!A33</f>
        <v>Budget</v>
      </c>
      <c r="B31" s="144" t="str">
        <f>'Upload Sheet Pull'!B33</f>
        <v>7072-000000</v>
      </c>
      <c r="C31" s="144">
        <f>'Upload Sheet Pull'!C33</f>
        <v>150</v>
      </c>
      <c r="D31" s="144" t="str">
        <f>'Upload Sheet Pull'!D33</f>
        <v>083</v>
      </c>
      <c r="E31" s="144"/>
      <c r="F31" s="144" t="str">
        <f>IF('Upload Sheet Pull'!E33="","",'Upload Sheet Pull'!E33)</f>
        <v/>
      </c>
      <c r="G31" s="144"/>
      <c r="H31" s="152">
        <f>'Upload Sheet Pull'!J33</f>
        <v>0</v>
      </c>
      <c r="I31" s="152">
        <f>'Upload Sheet Pull'!K33</f>
        <v>0</v>
      </c>
      <c r="J31" s="152">
        <f>'Upload Sheet Pull'!L33</f>
        <v>0</v>
      </c>
      <c r="K31" s="152">
        <f>'Upload Sheet Pull'!M33</f>
        <v>0</v>
      </c>
      <c r="L31" s="152">
        <f>'Upload Sheet Pull'!N33</f>
        <v>0</v>
      </c>
      <c r="M31" s="152">
        <f>'Upload Sheet Pull'!O33</f>
        <v>0</v>
      </c>
      <c r="N31" s="152">
        <f>'Upload Sheet Pull'!P33</f>
        <v>0</v>
      </c>
      <c r="O31" s="152">
        <f>'Upload Sheet Pull'!Q33</f>
        <v>0</v>
      </c>
      <c r="P31" s="152">
        <f>'Upload Sheet Pull'!R33</f>
        <v>0</v>
      </c>
      <c r="Q31" s="152">
        <f>'Upload Sheet Pull'!S33</f>
        <v>0</v>
      </c>
      <c r="R31" s="152">
        <f>'Upload Sheet Pull'!T33</f>
        <v>0</v>
      </c>
      <c r="S31" s="152">
        <f>'Upload Sheet Pull'!U33</f>
        <v>0</v>
      </c>
      <c r="T31" s="152">
        <f t="shared" si="1"/>
        <v>0</v>
      </c>
    </row>
    <row r="32" ht="12.75" customHeight="1">
      <c r="A32" s="144" t="str">
        <f>'Upload Sheet Pull'!A34</f>
        <v>Budget</v>
      </c>
      <c r="B32" s="144" t="str">
        <f>'Upload Sheet Pull'!B34</f>
        <v>7078-000000</v>
      </c>
      <c r="C32" s="144">
        <f>'Upload Sheet Pull'!C34</f>
        <v>150</v>
      </c>
      <c r="D32" s="144" t="str">
        <f>'Upload Sheet Pull'!D34</f>
        <v>083</v>
      </c>
      <c r="E32" s="144"/>
      <c r="F32" s="144" t="str">
        <f>IF('Upload Sheet Pull'!E34="","",'Upload Sheet Pull'!E34)</f>
        <v/>
      </c>
      <c r="G32" s="144"/>
      <c r="H32" s="152">
        <f>'Upload Sheet Pull'!J34</f>
        <v>0</v>
      </c>
      <c r="I32" s="152">
        <f>'Upload Sheet Pull'!K34</f>
        <v>0</v>
      </c>
      <c r="J32" s="152">
        <f>'Upload Sheet Pull'!L34</f>
        <v>0</v>
      </c>
      <c r="K32" s="152">
        <f>'Upload Sheet Pull'!M34</f>
        <v>0</v>
      </c>
      <c r="L32" s="152">
        <f>'Upload Sheet Pull'!N34</f>
        <v>0</v>
      </c>
      <c r="M32" s="152">
        <f>'Upload Sheet Pull'!O34</f>
        <v>0</v>
      </c>
      <c r="N32" s="152">
        <f>'Upload Sheet Pull'!P34</f>
        <v>0</v>
      </c>
      <c r="O32" s="152">
        <f>'Upload Sheet Pull'!Q34</f>
        <v>0</v>
      </c>
      <c r="P32" s="152">
        <f>'Upload Sheet Pull'!R34</f>
        <v>0</v>
      </c>
      <c r="Q32" s="152">
        <f>'Upload Sheet Pull'!S34</f>
        <v>0</v>
      </c>
      <c r="R32" s="152">
        <f>'Upload Sheet Pull'!T34</f>
        <v>450</v>
      </c>
      <c r="S32" s="152">
        <f>'Upload Sheet Pull'!U34</f>
        <v>0</v>
      </c>
      <c r="T32" s="152">
        <f t="shared" si="1"/>
        <v>450</v>
      </c>
    </row>
    <row r="33" ht="12.75" customHeight="1">
      <c r="A33" s="144" t="str">
        <f>'Upload Sheet Pull'!A35</f>
        <v>Budget</v>
      </c>
      <c r="B33" s="144" t="str">
        <f>'Upload Sheet Pull'!B35</f>
        <v>7080-000000</v>
      </c>
      <c r="C33" s="144">
        <f>'Upload Sheet Pull'!C35</f>
        <v>150</v>
      </c>
      <c r="D33" s="144" t="str">
        <f>'Upload Sheet Pull'!D35</f>
        <v>083</v>
      </c>
      <c r="E33" s="144"/>
      <c r="F33" s="144" t="str">
        <f>IF('Upload Sheet Pull'!E35="","",'Upload Sheet Pull'!E35)</f>
        <v/>
      </c>
      <c r="G33" s="144"/>
      <c r="H33" s="152">
        <f>'Upload Sheet Pull'!J35</f>
        <v>0</v>
      </c>
      <c r="I33" s="152">
        <f>'Upload Sheet Pull'!K35</f>
        <v>0</v>
      </c>
      <c r="J33" s="152">
        <f>'Upload Sheet Pull'!L35</f>
        <v>0</v>
      </c>
      <c r="K33" s="152">
        <f>'Upload Sheet Pull'!M35</f>
        <v>0</v>
      </c>
      <c r="L33" s="152">
        <f>'Upload Sheet Pull'!N35</f>
        <v>0</v>
      </c>
      <c r="M33" s="152">
        <f>'Upload Sheet Pull'!O35</f>
        <v>0</v>
      </c>
      <c r="N33" s="152">
        <f>'Upload Sheet Pull'!P35</f>
        <v>0</v>
      </c>
      <c r="O33" s="152">
        <f>'Upload Sheet Pull'!Q35</f>
        <v>0</v>
      </c>
      <c r="P33" s="152">
        <f>'Upload Sheet Pull'!R35</f>
        <v>0</v>
      </c>
      <c r="Q33" s="152">
        <f>'Upload Sheet Pull'!S35</f>
        <v>0</v>
      </c>
      <c r="R33" s="152">
        <f>'Upload Sheet Pull'!T35</f>
        <v>560</v>
      </c>
      <c r="S33" s="152">
        <f>'Upload Sheet Pull'!U35</f>
        <v>0</v>
      </c>
      <c r="T33" s="152">
        <f t="shared" si="1"/>
        <v>560</v>
      </c>
    </row>
    <row r="34" ht="12.75" customHeight="1">
      <c r="A34" s="144" t="str">
        <f>'Upload Sheet Pull'!A36</f>
        <v>Budget</v>
      </c>
      <c r="B34" s="144" t="str">
        <f>'Upload Sheet Pull'!B36</f>
        <v>7086-000000</v>
      </c>
      <c r="C34" s="144">
        <f>'Upload Sheet Pull'!C36</f>
        <v>150</v>
      </c>
      <c r="D34" s="144" t="str">
        <f>'Upload Sheet Pull'!D36</f>
        <v>083</v>
      </c>
      <c r="E34" s="144"/>
      <c r="F34" s="144" t="str">
        <f>IF('Upload Sheet Pull'!E36="","",'Upload Sheet Pull'!E36)</f>
        <v/>
      </c>
      <c r="G34" s="144"/>
      <c r="H34" s="152">
        <f>'Upload Sheet Pull'!J36</f>
        <v>0</v>
      </c>
      <c r="I34" s="152">
        <f>'Upload Sheet Pull'!K36</f>
        <v>0</v>
      </c>
      <c r="J34" s="152">
        <f>'Upload Sheet Pull'!L36</f>
        <v>0</v>
      </c>
      <c r="K34" s="152">
        <f>'Upload Sheet Pull'!M36</f>
        <v>0</v>
      </c>
      <c r="L34" s="152">
        <f>'Upload Sheet Pull'!N36</f>
        <v>0</v>
      </c>
      <c r="M34" s="152">
        <f>'Upload Sheet Pull'!O36</f>
        <v>0</v>
      </c>
      <c r="N34" s="152">
        <f>'Upload Sheet Pull'!P36</f>
        <v>0</v>
      </c>
      <c r="O34" s="152">
        <f>'Upload Sheet Pull'!Q36</f>
        <v>0</v>
      </c>
      <c r="P34" s="152">
        <f>'Upload Sheet Pull'!R36</f>
        <v>0</v>
      </c>
      <c r="Q34" s="152">
        <f>'Upload Sheet Pull'!S36</f>
        <v>0</v>
      </c>
      <c r="R34" s="152">
        <f>'Upload Sheet Pull'!T36</f>
        <v>0</v>
      </c>
      <c r="S34" s="152">
        <f>'Upload Sheet Pull'!U36</f>
        <v>0</v>
      </c>
      <c r="T34" s="152">
        <f t="shared" si="1"/>
        <v>0</v>
      </c>
    </row>
    <row r="35" ht="12.75" customHeight="1">
      <c r="A35" s="144" t="str">
        <f>'Upload Sheet Pull'!A37</f>
        <v>Budget</v>
      </c>
      <c r="B35" s="144" t="str">
        <f>'Upload Sheet Pull'!B37</f>
        <v>7090-000000</v>
      </c>
      <c r="C35" s="144">
        <f>'Upload Sheet Pull'!C37</f>
        <v>150</v>
      </c>
      <c r="D35" s="144" t="str">
        <f>'Upload Sheet Pull'!D37</f>
        <v>083</v>
      </c>
      <c r="E35" s="144"/>
      <c r="F35" s="144" t="str">
        <f>IF('Upload Sheet Pull'!E37="","",'Upload Sheet Pull'!E37)</f>
        <v/>
      </c>
      <c r="G35" s="144"/>
      <c r="H35" s="152">
        <f>'Upload Sheet Pull'!J37</f>
        <v>0</v>
      </c>
      <c r="I35" s="152">
        <f>'Upload Sheet Pull'!K37</f>
        <v>0</v>
      </c>
      <c r="J35" s="152">
        <f>'Upload Sheet Pull'!L37</f>
        <v>0</v>
      </c>
      <c r="K35" s="152">
        <f>'Upload Sheet Pull'!M37</f>
        <v>0</v>
      </c>
      <c r="L35" s="152">
        <f>'Upload Sheet Pull'!N37</f>
        <v>0</v>
      </c>
      <c r="M35" s="152">
        <f>'Upload Sheet Pull'!O37</f>
        <v>0</v>
      </c>
      <c r="N35" s="152">
        <f>'Upload Sheet Pull'!P37</f>
        <v>0</v>
      </c>
      <c r="O35" s="152">
        <f>'Upload Sheet Pull'!Q37</f>
        <v>0</v>
      </c>
      <c r="P35" s="152">
        <f>'Upload Sheet Pull'!R37</f>
        <v>0</v>
      </c>
      <c r="Q35" s="152">
        <f>'Upload Sheet Pull'!S37</f>
        <v>0</v>
      </c>
      <c r="R35" s="152">
        <f>'Upload Sheet Pull'!T37</f>
        <v>0</v>
      </c>
      <c r="S35" s="152">
        <f>'Upload Sheet Pull'!U37</f>
        <v>0</v>
      </c>
      <c r="T35" s="152">
        <f t="shared" si="1"/>
        <v>0</v>
      </c>
    </row>
    <row r="36" ht="12.75" customHeight="1">
      <c r="A36" s="144" t="str">
        <f>'Upload Sheet Pull'!A38</f>
        <v>Budget</v>
      </c>
      <c r="B36" s="144" t="str">
        <f>'Upload Sheet Pull'!B38</f>
        <v/>
      </c>
      <c r="C36" s="144">
        <f>'Upload Sheet Pull'!C38</f>
        <v>150</v>
      </c>
      <c r="D36" s="144" t="str">
        <f>'Upload Sheet Pull'!D38</f>
        <v>083</v>
      </c>
      <c r="E36" s="144"/>
      <c r="F36" s="144" t="str">
        <f>IF('Upload Sheet Pull'!E38="","",'Upload Sheet Pull'!E38)</f>
        <v/>
      </c>
      <c r="G36" s="144"/>
      <c r="H36" s="152">
        <f>'Upload Sheet Pull'!J38</f>
        <v>0</v>
      </c>
      <c r="I36" s="152">
        <f>'Upload Sheet Pull'!K38</f>
        <v>0</v>
      </c>
      <c r="J36" s="152">
        <f>'Upload Sheet Pull'!L38</f>
        <v>0</v>
      </c>
      <c r="K36" s="152">
        <f>'Upload Sheet Pull'!M38</f>
        <v>0</v>
      </c>
      <c r="L36" s="152">
        <f>'Upload Sheet Pull'!N38</f>
        <v>0</v>
      </c>
      <c r="M36" s="152">
        <f>'Upload Sheet Pull'!O38</f>
        <v>0</v>
      </c>
      <c r="N36" s="152">
        <f>'Upload Sheet Pull'!P38</f>
        <v>0</v>
      </c>
      <c r="O36" s="152">
        <f>'Upload Sheet Pull'!Q38</f>
        <v>0</v>
      </c>
      <c r="P36" s="152">
        <f>'Upload Sheet Pull'!R38</f>
        <v>0</v>
      </c>
      <c r="Q36" s="152">
        <f>'Upload Sheet Pull'!S38</f>
        <v>0</v>
      </c>
      <c r="R36" s="152">
        <f>'Upload Sheet Pull'!T38</f>
        <v>0</v>
      </c>
      <c r="S36" s="152">
        <f>'Upload Sheet Pull'!U38</f>
        <v>0</v>
      </c>
      <c r="T36" s="152">
        <f t="shared" si="1"/>
        <v>0</v>
      </c>
    </row>
    <row r="37" ht="12.75" customHeight="1">
      <c r="A37" s="144" t="str">
        <f>'Upload Sheet Pull'!A39</f>
        <v>Budget</v>
      </c>
      <c r="B37" s="144" t="str">
        <f>'Upload Sheet Pull'!B39</f>
        <v/>
      </c>
      <c r="C37" s="144">
        <f>'Upload Sheet Pull'!C39</f>
        <v>150</v>
      </c>
      <c r="D37" s="144" t="str">
        <f>'Upload Sheet Pull'!D39</f>
        <v>083</v>
      </c>
      <c r="E37" s="144"/>
      <c r="F37" s="144" t="str">
        <f>IF('Upload Sheet Pull'!E39="","",'Upload Sheet Pull'!E39)</f>
        <v/>
      </c>
      <c r="G37" s="144"/>
      <c r="H37" s="152">
        <f>'Upload Sheet Pull'!J39</f>
        <v>0</v>
      </c>
      <c r="I37" s="152">
        <f>'Upload Sheet Pull'!K39</f>
        <v>0</v>
      </c>
      <c r="J37" s="152">
        <f>'Upload Sheet Pull'!L39</f>
        <v>0</v>
      </c>
      <c r="K37" s="152">
        <f>'Upload Sheet Pull'!M39</f>
        <v>0</v>
      </c>
      <c r="L37" s="152">
        <f>'Upload Sheet Pull'!N39</f>
        <v>0</v>
      </c>
      <c r="M37" s="152">
        <f>'Upload Sheet Pull'!O39</f>
        <v>0</v>
      </c>
      <c r="N37" s="152">
        <f>'Upload Sheet Pull'!P39</f>
        <v>0</v>
      </c>
      <c r="O37" s="152">
        <f>'Upload Sheet Pull'!Q39</f>
        <v>0</v>
      </c>
      <c r="P37" s="152">
        <f>'Upload Sheet Pull'!R39</f>
        <v>0</v>
      </c>
      <c r="Q37" s="152">
        <f>'Upload Sheet Pull'!S39</f>
        <v>0</v>
      </c>
      <c r="R37" s="152">
        <f>'Upload Sheet Pull'!T39</f>
        <v>0</v>
      </c>
      <c r="S37" s="152">
        <f>'Upload Sheet Pull'!U39</f>
        <v>0</v>
      </c>
      <c r="T37" s="152">
        <f t="shared" si="1"/>
        <v>0</v>
      </c>
    </row>
    <row r="38" ht="12.75" customHeight="1">
      <c r="A38" s="144" t="str">
        <f>'Upload Sheet Pull'!A40</f>
        <v>Budget</v>
      </c>
      <c r="B38" s="144" t="str">
        <f>'Upload Sheet Pull'!B40</f>
        <v/>
      </c>
      <c r="C38" s="144">
        <f>'Upload Sheet Pull'!C40</f>
        <v>150</v>
      </c>
      <c r="D38" s="144" t="str">
        <f>'Upload Sheet Pull'!D40</f>
        <v>083</v>
      </c>
      <c r="E38" s="144"/>
      <c r="F38" s="144" t="str">
        <f>IF('Upload Sheet Pull'!E40="","",'Upload Sheet Pull'!E40)</f>
        <v/>
      </c>
      <c r="G38" s="144"/>
      <c r="H38" s="152">
        <f>'Upload Sheet Pull'!J40</f>
        <v>0</v>
      </c>
      <c r="I38" s="152">
        <f>'Upload Sheet Pull'!K40</f>
        <v>0</v>
      </c>
      <c r="J38" s="152">
        <f>'Upload Sheet Pull'!L40</f>
        <v>0</v>
      </c>
      <c r="K38" s="152">
        <f>'Upload Sheet Pull'!M40</f>
        <v>0</v>
      </c>
      <c r="L38" s="152">
        <f>'Upload Sheet Pull'!N40</f>
        <v>0</v>
      </c>
      <c r="M38" s="152">
        <f>'Upload Sheet Pull'!O40</f>
        <v>0</v>
      </c>
      <c r="N38" s="152">
        <f>'Upload Sheet Pull'!P40</f>
        <v>0</v>
      </c>
      <c r="O38" s="152">
        <f>'Upload Sheet Pull'!Q40</f>
        <v>0</v>
      </c>
      <c r="P38" s="152">
        <f>'Upload Sheet Pull'!R40</f>
        <v>0</v>
      </c>
      <c r="Q38" s="152">
        <f>'Upload Sheet Pull'!S40</f>
        <v>0</v>
      </c>
      <c r="R38" s="152">
        <f>'Upload Sheet Pull'!T40</f>
        <v>0</v>
      </c>
      <c r="S38" s="152">
        <f>'Upload Sheet Pull'!U40</f>
        <v>0</v>
      </c>
      <c r="T38" s="152">
        <f t="shared" si="1"/>
        <v>0</v>
      </c>
    </row>
    <row r="39" ht="12.75" customHeight="1">
      <c r="A39" s="144" t="str">
        <f>'Upload Sheet Pull'!A41</f>
        <v>Budget</v>
      </c>
      <c r="B39" s="144" t="str">
        <f>'Upload Sheet Pull'!B41</f>
        <v>6025-000000</v>
      </c>
      <c r="C39" s="144">
        <f>'Upload Sheet Pull'!C41</f>
        <v>200</v>
      </c>
      <c r="D39" s="144" t="str">
        <f>'Upload Sheet Pull'!D41</f>
        <v>083</v>
      </c>
      <c r="E39" s="144"/>
      <c r="F39" s="144" t="str">
        <f>IF('Upload Sheet Pull'!E41="","",'Upload Sheet Pull'!E41)</f>
        <v/>
      </c>
      <c r="G39" s="144"/>
      <c r="H39" s="152">
        <f>'Upload Sheet Pull'!J41</f>
        <v>0</v>
      </c>
      <c r="I39" s="152">
        <f>'Upload Sheet Pull'!K41</f>
        <v>0</v>
      </c>
      <c r="J39" s="152">
        <f>'Upload Sheet Pull'!L41</f>
        <v>0</v>
      </c>
      <c r="K39" s="152">
        <f>'Upload Sheet Pull'!M41</f>
        <v>0</v>
      </c>
      <c r="L39" s="152">
        <f>'Upload Sheet Pull'!N41</f>
        <v>0</v>
      </c>
      <c r="M39" s="152">
        <f>'Upload Sheet Pull'!O41</f>
        <v>0</v>
      </c>
      <c r="N39" s="152">
        <f>'Upload Sheet Pull'!P41</f>
        <v>0</v>
      </c>
      <c r="O39" s="152">
        <f>'Upload Sheet Pull'!Q41</f>
        <v>0</v>
      </c>
      <c r="P39" s="152">
        <f>'Upload Sheet Pull'!R41</f>
        <v>0</v>
      </c>
      <c r="Q39" s="152">
        <f>'Upload Sheet Pull'!S41</f>
        <v>0</v>
      </c>
      <c r="R39" s="152">
        <f>'Upload Sheet Pull'!T41</f>
        <v>0</v>
      </c>
      <c r="S39" s="152">
        <f>'Upload Sheet Pull'!U41</f>
        <v>0</v>
      </c>
      <c r="T39" s="152">
        <f t="shared" si="1"/>
        <v>0</v>
      </c>
    </row>
    <row r="40" ht="12.75" customHeight="1">
      <c r="A40" s="144" t="str">
        <f>'Upload Sheet Pull'!A42</f>
        <v>Budget</v>
      </c>
      <c r="B40" s="144" t="str">
        <f>'Upload Sheet Pull'!B42</f>
        <v>6010-000000</v>
      </c>
      <c r="C40" s="144">
        <f>'Upload Sheet Pull'!C42</f>
        <v>200</v>
      </c>
      <c r="D40" s="144" t="str">
        <f>'Upload Sheet Pull'!D42</f>
        <v>083</v>
      </c>
      <c r="E40" s="144"/>
      <c r="F40" s="144" t="str">
        <f>IF('Upload Sheet Pull'!E42="","",'Upload Sheet Pull'!E42)</f>
        <v>D100</v>
      </c>
      <c r="G40" s="144"/>
      <c r="H40" s="152">
        <f>'Upload Sheet Pull'!J42</f>
        <v>0</v>
      </c>
      <c r="I40" s="152">
        <f>'Upload Sheet Pull'!K42</f>
        <v>0</v>
      </c>
      <c r="J40" s="152">
        <f>'Upload Sheet Pull'!L42</f>
        <v>0</v>
      </c>
      <c r="K40" s="152">
        <f>'Upload Sheet Pull'!M42</f>
        <v>0</v>
      </c>
      <c r="L40" s="152">
        <f>'Upload Sheet Pull'!N42</f>
        <v>0</v>
      </c>
      <c r="M40" s="152">
        <f>'Upload Sheet Pull'!O42</f>
        <v>0</v>
      </c>
      <c r="N40" s="152">
        <f>'Upload Sheet Pull'!P42</f>
        <v>0</v>
      </c>
      <c r="O40" s="152">
        <f>'Upload Sheet Pull'!Q42</f>
        <v>0</v>
      </c>
      <c r="P40" s="152">
        <f>'Upload Sheet Pull'!R42</f>
        <v>0</v>
      </c>
      <c r="Q40" s="152">
        <f>'Upload Sheet Pull'!S42</f>
        <v>0</v>
      </c>
      <c r="R40" s="152">
        <f>'Upload Sheet Pull'!T42</f>
        <v>0</v>
      </c>
      <c r="S40" s="152">
        <f>'Upload Sheet Pull'!U42</f>
        <v>0</v>
      </c>
      <c r="T40" s="152">
        <f t="shared" si="1"/>
        <v>0</v>
      </c>
    </row>
    <row r="41" ht="12.75" customHeight="1">
      <c r="A41" s="144" t="str">
        <f>'Upload Sheet Pull'!A43</f>
        <v>Budget</v>
      </c>
      <c r="B41" s="144" t="str">
        <f>'Upload Sheet Pull'!B43</f>
        <v>6010-000000</v>
      </c>
      <c r="C41" s="144">
        <f>'Upload Sheet Pull'!C43</f>
        <v>200</v>
      </c>
      <c r="D41" s="144" t="str">
        <f>'Upload Sheet Pull'!D43</f>
        <v>083</v>
      </c>
      <c r="E41" s="144"/>
      <c r="F41" s="144" t="str">
        <f>IF('Upload Sheet Pull'!E43="","",'Upload Sheet Pull'!E43)</f>
        <v>D200</v>
      </c>
      <c r="G41" s="144"/>
      <c r="H41" s="152">
        <f>'Upload Sheet Pull'!J43</f>
        <v>0</v>
      </c>
      <c r="I41" s="152">
        <f>'Upload Sheet Pull'!K43</f>
        <v>0</v>
      </c>
      <c r="J41" s="152">
        <f>'Upload Sheet Pull'!L43</f>
        <v>0</v>
      </c>
      <c r="K41" s="152">
        <f>'Upload Sheet Pull'!M43</f>
        <v>0</v>
      </c>
      <c r="L41" s="152">
        <f>'Upload Sheet Pull'!N43</f>
        <v>0</v>
      </c>
      <c r="M41" s="152">
        <f>'Upload Sheet Pull'!O43</f>
        <v>0</v>
      </c>
      <c r="N41" s="152">
        <f>'Upload Sheet Pull'!P43</f>
        <v>0</v>
      </c>
      <c r="O41" s="152">
        <f>'Upload Sheet Pull'!Q43</f>
        <v>0</v>
      </c>
      <c r="P41" s="152">
        <f>'Upload Sheet Pull'!R43</f>
        <v>0</v>
      </c>
      <c r="Q41" s="152">
        <f>'Upload Sheet Pull'!S43</f>
        <v>0</v>
      </c>
      <c r="R41" s="152">
        <f>'Upload Sheet Pull'!T43</f>
        <v>0</v>
      </c>
      <c r="S41" s="152">
        <f>'Upload Sheet Pull'!U43</f>
        <v>0</v>
      </c>
      <c r="T41" s="152">
        <f t="shared" si="1"/>
        <v>0</v>
      </c>
    </row>
    <row r="42" ht="12.75" customHeight="1">
      <c r="A42" s="144" t="str">
        <f>'Upload Sheet Pull'!A44</f>
        <v>Budget</v>
      </c>
      <c r="B42" s="144" t="str">
        <f>'Upload Sheet Pull'!B44</f>
        <v>6010-000000</v>
      </c>
      <c r="C42" s="144">
        <f>'Upload Sheet Pull'!C44</f>
        <v>200</v>
      </c>
      <c r="D42" s="144" t="str">
        <f>'Upload Sheet Pull'!D44</f>
        <v>083</v>
      </c>
      <c r="E42" s="144"/>
      <c r="F42" s="144" t="str">
        <f>IF('Upload Sheet Pull'!E44="","",'Upload Sheet Pull'!E44)</f>
        <v>D300</v>
      </c>
      <c r="G42" s="144"/>
      <c r="H42" s="152">
        <f>'Upload Sheet Pull'!J44</f>
        <v>0</v>
      </c>
      <c r="I42" s="152">
        <f>'Upload Sheet Pull'!K44</f>
        <v>0</v>
      </c>
      <c r="J42" s="152">
        <f>'Upload Sheet Pull'!L44</f>
        <v>0</v>
      </c>
      <c r="K42" s="152">
        <f>'Upload Sheet Pull'!M44</f>
        <v>0</v>
      </c>
      <c r="L42" s="152">
        <f>'Upload Sheet Pull'!N44</f>
        <v>0</v>
      </c>
      <c r="M42" s="152">
        <f>'Upload Sheet Pull'!O44</f>
        <v>0</v>
      </c>
      <c r="N42" s="152">
        <f>'Upload Sheet Pull'!P44</f>
        <v>0</v>
      </c>
      <c r="O42" s="152">
        <f>'Upload Sheet Pull'!Q44</f>
        <v>0</v>
      </c>
      <c r="P42" s="152">
        <f>'Upload Sheet Pull'!R44</f>
        <v>0</v>
      </c>
      <c r="Q42" s="152">
        <f>'Upload Sheet Pull'!S44</f>
        <v>0</v>
      </c>
      <c r="R42" s="152">
        <f>'Upload Sheet Pull'!T44</f>
        <v>0</v>
      </c>
      <c r="S42" s="152">
        <f>'Upload Sheet Pull'!U44</f>
        <v>0</v>
      </c>
      <c r="T42" s="152">
        <f t="shared" si="1"/>
        <v>0</v>
      </c>
    </row>
    <row r="43" ht="12.75" customHeight="1">
      <c r="A43" s="144" t="str">
        <f>'Upload Sheet Pull'!A45</f>
        <v>Budget</v>
      </c>
      <c r="B43" s="144" t="str">
        <f>'Upload Sheet Pull'!B45</f>
        <v>6050-000000</v>
      </c>
      <c r="C43" s="144">
        <f>'Upload Sheet Pull'!C45</f>
        <v>200</v>
      </c>
      <c r="D43" s="144" t="str">
        <f>'Upload Sheet Pull'!D45</f>
        <v>083</v>
      </c>
      <c r="E43" s="144"/>
      <c r="F43" s="144" t="str">
        <f>IF('Upload Sheet Pull'!E45="","",'Upload Sheet Pull'!E45)</f>
        <v/>
      </c>
      <c r="G43" s="144"/>
      <c r="H43" s="152">
        <f>'Upload Sheet Pull'!J45</f>
        <v>0</v>
      </c>
      <c r="I43" s="152">
        <f>'Upload Sheet Pull'!K45</f>
        <v>0</v>
      </c>
      <c r="J43" s="152">
        <f>'Upload Sheet Pull'!L45</f>
        <v>0</v>
      </c>
      <c r="K43" s="152">
        <f>'Upload Sheet Pull'!M45</f>
        <v>0</v>
      </c>
      <c r="L43" s="152">
        <f>'Upload Sheet Pull'!N45</f>
        <v>0</v>
      </c>
      <c r="M43" s="152">
        <f>'Upload Sheet Pull'!O45</f>
        <v>0</v>
      </c>
      <c r="N43" s="152">
        <f>'Upload Sheet Pull'!P45</f>
        <v>0</v>
      </c>
      <c r="O43" s="152">
        <f>'Upload Sheet Pull'!Q45</f>
        <v>0</v>
      </c>
      <c r="P43" s="152">
        <f>'Upload Sheet Pull'!R45</f>
        <v>0</v>
      </c>
      <c r="Q43" s="152">
        <f>'Upload Sheet Pull'!S45</f>
        <v>0</v>
      </c>
      <c r="R43" s="152">
        <f>'Upload Sheet Pull'!T45</f>
        <v>0</v>
      </c>
      <c r="S43" s="152">
        <f>'Upload Sheet Pull'!U45</f>
        <v>0</v>
      </c>
      <c r="T43" s="152">
        <f t="shared" si="1"/>
        <v>0</v>
      </c>
    </row>
    <row r="44" ht="12.75" customHeight="1">
      <c r="A44" s="144" t="str">
        <f>'Upload Sheet Pull'!A46</f>
        <v>Budget</v>
      </c>
      <c r="B44" s="144" t="str">
        <f>'Upload Sheet Pull'!B46</f>
        <v>6055-000000</v>
      </c>
      <c r="C44" s="144">
        <f>'Upload Sheet Pull'!C46</f>
        <v>200</v>
      </c>
      <c r="D44" s="144" t="str">
        <f>'Upload Sheet Pull'!D46</f>
        <v>083</v>
      </c>
      <c r="E44" s="144"/>
      <c r="F44" s="144" t="str">
        <f>IF('Upload Sheet Pull'!E46="","",'Upload Sheet Pull'!E46)</f>
        <v/>
      </c>
      <c r="G44" s="144"/>
      <c r="H44" s="152">
        <f>'Upload Sheet Pull'!J46</f>
        <v>0</v>
      </c>
      <c r="I44" s="152">
        <f>'Upload Sheet Pull'!K46</f>
        <v>0</v>
      </c>
      <c r="J44" s="152">
        <f>'Upload Sheet Pull'!L46</f>
        <v>0</v>
      </c>
      <c r="K44" s="152">
        <f>'Upload Sheet Pull'!M46</f>
        <v>0</v>
      </c>
      <c r="L44" s="152">
        <f>'Upload Sheet Pull'!N46</f>
        <v>0</v>
      </c>
      <c r="M44" s="152">
        <f>'Upload Sheet Pull'!O46</f>
        <v>0</v>
      </c>
      <c r="N44" s="152">
        <f>'Upload Sheet Pull'!P46</f>
        <v>0</v>
      </c>
      <c r="O44" s="152">
        <f>'Upload Sheet Pull'!Q46</f>
        <v>0</v>
      </c>
      <c r="P44" s="152">
        <f>'Upload Sheet Pull'!R46</f>
        <v>0</v>
      </c>
      <c r="Q44" s="152">
        <f>'Upload Sheet Pull'!S46</f>
        <v>0</v>
      </c>
      <c r="R44" s="152">
        <f>'Upload Sheet Pull'!T46</f>
        <v>0</v>
      </c>
      <c r="S44" s="152">
        <f>'Upload Sheet Pull'!U46</f>
        <v>0</v>
      </c>
      <c r="T44" s="152">
        <f t="shared" si="1"/>
        <v>0</v>
      </c>
    </row>
    <row r="45" ht="12.75" customHeight="1">
      <c r="A45" s="144" t="str">
        <f>'Upload Sheet Pull'!A47</f>
        <v>Budget</v>
      </c>
      <c r="B45" s="144" t="str">
        <f>'Upload Sheet Pull'!B47</f>
        <v>6060-000000</v>
      </c>
      <c r="C45" s="144">
        <f>'Upload Sheet Pull'!C47</f>
        <v>200</v>
      </c>
      <c r="D45" s="144" t="str">
        <f>'Upload Sheet Pull'!D47</f>
        <v>083</v>
      </c>
      <c r="E45" s="144"/>
      <c r="F45" s="144" t="str">
        <f>IF('Upload Sheet Pull'!E47="","",'Upload Sheet Pull'!E47)</f>
        <v/>
      </c>
      <c r="G45" s="144"/>
      <c r="H45" s="152">
        <f>'Upload Sheet Pull'!J47</f>
        <v>0</v>
      </c>
      <c r="I45" s="152">
        <f>'Upload Sheet Pull'!K47</f>
        <v>0</v>
      </c>
      <c r="J45" s="152">
        <f>'Upload Sheet Pull'!L47</f>
        <v>0</v>
      </c>
      <c r="K45" s="152">
        <f>'Upload Sheet Pull'!M47</f>
        <v>0</v>
      </c>
      <c r="L45" s="152">
        <f>'Upload Sheet Pull'!N47</f>
        <v>0</v>
      </c>
      <c r="M45" s="152">
        <f>'Upload Sheet Pull'!O47</f>
        <v>0</v>
      </c>
      <c r="N45" s="152">
        <f>'Upload Sheet Pull'!P47</f>
        <v>0</v>
      </c>
      <c r="O45" s="152">
        <f>'Upload Sheet Pull'!Q47</f>
        <v>0</v>
      </c>
      <c r="P45" s="152">
        <f>'Upload Sheet Pull'!R47</f>
        <v>0</v>
      </c>
      <c r="Q45" s="152">
        <f>'Upload Sheet Pull'!S47</f>
        <v>0</v>
      </c>
      <c r="R45" s="152">
        <f>'Upload Sheet Pull'!T47</f>
        <v>0</v>
      </c>
      <c r="S45" s="152">
        <f>'Upload Sheet Pull'!U47</f>
        <v>0</v>
      </c>
      <c r="T45" s="152">
        <f t="shared" si="1"/>
        <v>0</v>
      </c>
    </row>
    <row r="46" ht="12.75" customHeight="1">
      <c r="A46" s="144" t="str">
        <f>'Upload Sheet Pull'!A48</f>
        <v>Budget</v>
      </c>
      <c r="B46" s="144" t="str">
        <f>'Upload Sheet Pull'!B48</f>
        <v>6020-000000</v>
      </c>
      <c r="C46" s="144">
        <f>'Upload Sheet Pull'!C48</f>
        <v>200</v>
      </c>
      <c r="D46" s="144" t="str">
        <f>'Upload Sheet Pull'!D48</f>
        <v>083</v>
      </c>
      <c r="E46" s="144"/>
      <c r="F46" s="144" t="str">
        <f>IF('Upload Sheet Pull'!E48="","",'Upload Sheet Pull'!E48)</f>
        <v/>
      </c>
      <c r="G46" s="144"/>
      <c r="H46" s="152">
        <f>'Upload Sheet Pull'!J48</f>
        <v>0</v>
      </c>
      <c r="I46" s="152">
        <f>'Upload Sheet Pull'!K48</f>
        <v>0</v>
      </c>
      <c r="J46" s="152">
        <f>'Upload Sheet Pull'!L48</f>
        <v>0</v>
      </c>
      <c r="K46" s="152">
        <f>'Upload Sheet Pull'!M48</f>
        <v>0</v>
      </c>
      <c r="L46" s="152">
        <f>'Upload Sheet Pull'!N48</f>
        <v>0</v>
      </c>
      <c r="M46" s="152">
        <f>'Upload Sheet Pull'!O48</f>
        <v>0</v>
      </c>
      <c r="N46" s="152">
        <f>'Upload Sheet Pull'!P48</f>
        <v>0</v>
      </c>
      <c r="O46" s="152">
        <f>'Upload Sheet Pull'!Q48</f>
        <v>0</v>
      </c>
      <c r="P46" s="152">
        <f>'Upload Sheet Pull'!R48</f>
        <v>0</v>
      </c>
      <c r="Q46" s="152">
        <f>'Upload Sheet Pull'!S48</f>
        <v>0</v>
      </c>
      <c r="R46" s="152">
        <f>'Upload Sheet Pull'!T48</f>
        <v>0</v>
      </c>
      <c r="S46" s="152">
        <f>'Upload Sheet Pull'!U48</f>
        <v>0</v>
      </c>
      <c r="T46" s="152">
        <f t="shared" si="1"/>
        <v>0</v>
      </c>
    </row>
    <row r="47" ht="12.75" customHeight="1">
      <c r="A47" s="144" t="str">
        <f>'Upload Sheet Pull'!A49</f>
        <v>Budget</v>
      </c>
      <c r="B47" s="144" t="str">
        <f>'Upload Sheet Pull'!B49</f>
        <v>6030-000000</v>
      </c>
      <c r="C47" s="144">
        <f>'Upload Sheet Pull'!C49</f>
        <v>200</v>
      </c>
      <c r="D47" s="144" t="str">
        <f>'Upload Sheet Pull'!D49</f>
        <v>083</v>
      </c>
      <c r="E47" s="144"/>
      <c r="F47" s="144" t="str">
        <f>IF('Upload Sheet Pull'!E49="","",'Upload Sheet Pull'!E49)</f>
        <v/>
      </c>
      <c r="G47" s="144"/>
      <c r="H47" s="152">
        <f>'Upload Sheet Pull'!J49</f>
        <v>0</v>
      </c>
      <c r="I47" s="152">
        <f>'Upload Sheet Pull'!K49</f>
        <v>0</v>
      </c>
      <c r="J47" s="152">
        <f>'Upload Sheet Pull'!L49</f>
        <v>0</v>
      </c>
      <c r="K47" s="152">
        <f>'Upload Sheet Pull'!M49</f>
        <v>0</v>
      </c>
      <c r="L47" s="152">
        <f>'Upload Sheet Pull'!N49</f>
        <v>0</v>
      </c>
      <c r="M47" s="152">
        <f>'Upload Sheet Pull'!O49</f>
        <v>0</v>
      </c>
      <c r="N47" s="152">
        <f>'Upload Sheet Pull'!P49</f>
        <v>0</v>
      </c>
      <c r="O47" s="152">
        <f>'Upload Sheet Pull'!Q49</f>
        <v>0</v>
      </c>
      <c r="P47" s="152">
        <f>'Upload Sheet Pull'!R49</f>
        <v>0</v>
      </c>
      <c r="Q47" s="152">
        <f>'Upload Sheet Pull'!S49</f>
        <v>0</v>
      </c>
      <c r="R47" s="152">
        <f>'Upload Sheet Pull'!T49</f>
        <v>0</v>
      </c>
      <c r="S47" s="152">
        <f>'Upload Sheet Pull'!U49</f>
        <v>0</v>
      </c>
      <c r="T47" s="152">
        <f t="shared" si="1"/>
        <v>0</v>
      </c>
    </row>
    <row r="48" ht="12.75" customHeight="1">
      <c r="A48" s="144" t="str">
        <f>'Upload Sheet Pull'!A50</f>
        <v>Budget</v>
      </c>
      <c r="B48" s="144" t="str">
        <f>'Upload Sheet Pull'!B50</f>
        <v>6035-000000</v>
      </c>
      <c r="C48" s="144">
        <f>'Upload Sheet Pull'!C50</f>
        <v>200</v>
      </c>
      <c r="D48" s="144" t="str">
        <f>'Upload Sheet Pull'!D50</f>
        <v>083</v>
      </c>
      <c r="E48" s="144"/>
      <c r="F48" s="144" t="str">
        <f>IF('Upload Sheet Pull'!E50="","",'Upload Sheet Pull'!E50)</f>
        <v/>
      </c>
      <c r="G48" s="144"/>
      <c r="H48" s="152">
        <f>'Upload Sheet Pull'!J50</f>
        <v>0</v>
      </c>
      <c r="I48" s="152">
        <f>'Upload Sheet Pull'!K50</f>
        <v>0</v>
      </c>
      <c r="J48" s="152">
        <f>'Upload Sheet Pull'!L50</f>
        <v>0</v>
      </c>
      <c r="K48" s="152">
        <f>'Upload Sheet Pull'!M50</f>
        <v>0</v>
      </c>
      <c r="L48" s="152">
        <f>'Upload Sheet Pull'!N50</f>
        <v>0</v>
      </c>
      <c r="M48" s="152">
        <f>'Upload Sheet Pull'!O50</f>
        <v>0</v>
      </c>
      <c r="N48" s="152">
        <f>'Upload Sheet Pull'!P50</f>
        <v>0</v>
      </c>
      <c r="O48" s="152">
        <f>'Upload Sheet Pull'!Q50</f>
        <v>0</v>
      </c>
      <c r="P48" s="152">
        <f>'Upload Sheet Pull'!R50</f>
        <v>0</v>
      </c>
      <c r="Q48" s="152">
        <f>'Upload Sheet Pull'!S50</f>
        <v>0</v>
      </c>
      <c r="R48" s="152">
        <f>'Upload Sheet Pull'!T50</f>
        <v>0</v>
      </c>
      <c r="S48" s="152">
        <f>'Upload Sheet Pull'!U50</f>
        <v>0</v>
      </c>
      <c r="T48" s="152">
        <f t="shared" si="1"/>
        <v>0</v>
      </c>
    </row>
    <row r="49" ht="12.75" customHeight="1">
      <c r="A49" s="144" t="str">
        <f>'Upload Sheet Pull'!A51</f>
        <v>Budget</v>
      </c>
      <c r="B49" s="144" t="str">
        <f>'Upload Sheet Pull'!B51</f>
        <v>6040-000000</v>
      </c>
      <c r="C49" s="144">
        <f>'Upload Sheet Pull'!C51</f>
        <v>200</v>
      </c>
      <c r="D49" s="144" t="str">
        <f>'Upload Sheet Pull'!D51</f>
        <v>083</v>
      </c>
      <c r="E49" s="144"/>
      <c r="F49" s="144" t="str">
        <f>IF('Upload Sheet Pull'!E51="","",'Upload Sheet Pull'!E51)</f>
        <v/>
      </c>
      <c r="G49" s="144"/>
      <c r="H49" s="152">
        <f>'Upload Sheet Pull'!J51</f>
        <v>0</v>
      </c>
      <c r="I49" s="152">
        <f>'Upload Sheet Pull'!K51</f>
        <v>0</v>
      </c>
      <c r="J49" s="152">
        <f>'Upload Sheet Pull'!L51</f>
        <v>0</v>
      </c>
      <c r="K49" s="152">
        <f>'Upload Sheet Pull'!M51</f>
        <v>0</v>
      </c>
      <c r="L49" s="152">
        <f>'Upload Sheet Pull'!N51</f>
        <v>0</v>
      </c>
      <c r="M49" s="152">
        <f>'Upload Sheet Pull'!O51</f>
        <v>0</v>
      </c>
      <c r="N49" s="152">
        <f>'Upload Sheet Pull'!P51</f>
        <v>0</v>
      </c>
      <c r="O49" s="152">
        <f>'Upload Sheet Pull'!Q51</f>
        <v>0</v>
      </c>
      <c r="P49" s="152">
        <f>'Upload Sheet Pull'!R51</f>
        <v>0</v>
      </c>
      <c r="Q49" s="152">
        <f>'Upload Sheet Pull'!S51</f>
        <v>0</v>
      </c>
      <c r="R49" s="152">
        <f>'Upload Sheet Pull'!T51</f>
        <v>0</v>
      </c>
      <c r="S49" s="152">
        <f>'Upload Sheet Pull'!U51</f>
        <v>0</v>
      </c>
      <c r="T49" s="152">
        <f t="shared" si="1"/>
        <v>0</v>
      </c>
    </row>
    <row r="50" ht="12.75" customHeight="1">
      <c r="A50" s="144" t="str">
        <f>'Upload Sheet Pull'!A52</f>
        <v>Budget</v>
      </c>
      <c r="B50" s="144" t="str">
        <f>'Upload Sheet Pull'!B52</f>
        <v>7008-000000</v>
      </c>
      <c r="C50" s="144">
        <f>'Upload Sheet Pull'!C52</f>
        <v>200</v>
      </c>
      <c r="D50" s="144" t="str">
        <f>'Upload Sheet Pull'!D52</f>
        <v>083</v>
      </c>
      <c r="E50" s="144"/>
      <c r="F50" s="144" t="str">
        <f>IF('Upload Sheet Pull'!E52="","",'Upload Sheet Pull'!E52)</f>
        <v/>
      </c>
      <c r="G50" s="144"/>
      <c r="H50" s="152">
        <f>'Upload Sheet Pull'!J52</f>
        <v>0</v>
      </c>
      <c r="I50" s="152">
        <f>'Upload Sheet Pull'!K52</f>
        <v>0</v>
      </c>
      <c r="J50" s="152">
        <f>'Upload Sheet Pull'!L52</f>
        <v>0</v>
      </c>
      <c r="K50" s="152">
        <f>'Upload Sheet Pull'!M52</f>
        <v>0</v>
      </c>
      <c r="L50" s="152">
        <f>'Upload Sheet Pull'!N52</f>
        <v>0</v>
      </c>
      <c r="M50" s="152">
        <f>'Upload Sheet Pull'!O52</f>
        <v>0</v>
      </c>
      <c r="N50" s="152">
        <f>'Upload Sheet Pull'!P52</f>
        <v>0</v>
      </c>
      <c r="O50" s="152">
        <f>'Upload Sheet Pull'!Q52</f>
        <v>0</v>
      </c>
      <c r="P50" s="152">
        <f>'Upload Sheet Pull'!R52</f>
        <v>0</v>
      </c>
      <c r="Q50" s="152">
        <f>'Upload Sheet Pull'!S52</f>
        <v>0</v>
      </c>
      <c r="R50" s="152">
        <f>'Upload Sheet Pull'!T52</f>
        <v>0</v>
      </c>
      <c r="S50" s="152">
        <f>'Upload Sheet Pull'!U52</f>
        <v>0</v>
      </c>
      <c r="T50" s="152">
        <f t="shared" si="1"/>
        <v>0</v>
      </c>
    </row>
    <row r="51" ht="12.75" customHeight="1">
      <c r="A51" s="144" t="str">
        <f>'Upload Sheet Pull'!A53</f>
        <v>Budget</v>
      </c>
      <c r="B51" s="144" t="str">
        <f>'Upload Sheet Pull'!B53</f>
        <v>7010-000000</v>
      </c>
      <c r="C51" s="144">
        <f>'Upload Sheet Pull'!C53</f>
        <v>200</v>
      </c>
      <c r="D51" s="144" t="str">
        <f>'Upload Sheet Pull'!D53</f>
        <v>083</v>
      </c>
      <c r="E51" s="144"/>
      <c r="F51" s="144" t="str">
        <f>IF('Upload Sheet Pull'!E53="","",'Upload Sheet Pull'!E53)</f>
        <v/>
      </c>
      <c r="G51" s="144"/>
      <c r="H51" s="152">
        <f>'Upload Sheet Pull'!J53</f>
        <v>0</v>
      </c>
      <c r="I51" s="152">
        <f>'Upload Sheet Pull'!K53</f>
        <v>0</v>
      </c>
      <c r="J51" s="152">
        <f>'Upload Sheet Pull'!L53</f>
        <v>0</v>
      </c>
      <c r="K51" s="152">
        <f>'Upload Sheet Pull'!M53</f>
        <v>0</v>
      </c>
      <c r="L51" s="152">
        <f>'Upload Sheet Pull'!N53</f>
        <v>0</v>
      </c>
      <c r="M51" s="152">
        <f>'Upload Sheet Pull'!O53</f>
        <v>0</v>
      </c>
      <c r="N51" s="152">
        <f>'Upload Sheet Pull'!P53</f>
        <v>0</v>
      </c>
      <c r="O51" s="152">
        <f>'Upload Sheet Pull'!Q53</f>
        <v>0</v>
      </c>
      <c r="P51" s="152">
        <f>'Upload Sheet Pull'!R53</f>
        <v>0</v>
      </c>
      <c r="Q51" s="152">
        <f>'Upload Sheet Pull'!S53</f>
        <v>0</v>
      </c>
      <c r="R51" s="152">
        <f>'Upload Sheet Pull'!T53</f>
        <v>0</v>
      </c>
      <c r="S51" s="152">
        <f>'Upload Sheet Pull'!U53</f>
        <v>0</v>
      </c>
      <c r="T51" s="152">
        <f t="shared" si="1"/>
        <v>0</v>
      </c>
    </row>
    <row r="52" ht="12.75" customHeight="1">
      <c r="A52" s="144" t="str">
        <f>'Upload Sheet Pull'!A54</f>
        <v>Budget</v>
      </c>
      <c r="B52" s="144" t="str">
        <f>'Upload Sheet Pull'!B54</f>
        <v>7012-000000</v>
      </c>
      <c r="C52" s="144">
        <f>'Upload Sheet Pull'!C54</f>
        <v>200</v>
      </c>
      <c r="D52" s="144" t="str">
        <f>'Upload Sheet Pull'!D54</f>
        <v>083</v>
      </c>
      <c r="E52" s="144"/>
      <c r="F52" s="144" t="str">
        <f>IF('Upload Sheet Pull'!E54="","",'Upload Sheet Pull'!E54)</f>
        <v/>
      </c>
      <c r="G52" s="144"/>
      <c r="H52" s="152">
        <f>'Upload Sheet Pull'!J54</f>
        <v>0</v>
      </c>
      <c r="I52" s="152">
        <f>'Upload Sheet Pull'!K54</f>
        <v>0</v>
      </c>
      <c r="J52" s="152">
        <f>'Upload Sheet Pull'!L54</f>
        <v>0</v>
      </c>
      <c r="K52" s="152">
        <f>'Upload Sheet Pull'!M54</f>
        <v>0</v>
      </c>
      <c r="L52" s="152">
        <f>'Upload Sheet Pull'!N54</f>
        <v>0</v>
      </c>
      <c r="M52" s="152">
        <f>'Upload Sheet Pull'!O54</f>
        <v>0</v>
      </c>
      <c r="N52" s="152">
        <f>'Upload Sheet Pull'!P54</f>
        <v>0</v>
      </c>
      <c r="O52" s="152">
        <f>'Upload Sheet Pull'!Q54</f>
        <v>0</v>
      </c>
      <c r="P52" s="152">
        <f>'Upload Sheet Pull'!R54</f>
        <v>0</v>
      </c>
      <c r="Q52" s="152">
        <f>'Upload Sheet Pull'!S54</f>
        <v>0</v>
      </c>
      <c r="R52" s="152">
        <f>'Upload Sheet Pull'!T54</f>
        <v>0</v>
      </c>
      <c r="S52" s="152">
        <f>'Upload Sheet Pull'!U54</f>
        <v>0</v>
      </c>
      <c r="T52" s="152">
        <f t="shared" si="1"/>
        <v>0</v>
      </c>
    </row>
    <row r="53" ht="12.75" customHeight="1">
      <c r="A53" s="144" t="str">
        <f>'Upload Sheet Pull'!A55</f>
        <v>Budget</v>
      </c>
      <c r="B53" s="144" t="str">
        <f>'Upload Sheet Pull'!B55</f>
        <v>7014-000000</v>
      </c>
      <c r="C53" s="144">
        <f>'Upload Sheet Pull'!C55</f>
        <v>200</v>
      </c>
      <c r="D53" s="144" t="str">
        <f>'Upload Sheet Pull'!D55</f>
        <v>083</v>
      </c>
      <c r="E53" s="144"/>
      <c r="F53" s="144" t="str">
        <f>IF('Upload Sheet Pull'!E55="","",'Upload Sheet Pull'!E55)</f>
        <v/>
      </c>
      <c r="G53" s="144"/>
      <c r="H53" s="152">
        <f>'Upload Sheet Pull'!J55</f>
        <v>0</v>
      </c>
      <c r="I53" s="152">
        <f>'Upload Sheet Pull'!K55</f>
        <v>0</v>
      </c>
      <c r="J53" s="152">
        <f>'Upload Sheet Pull'!L55</f>
        <v>0</v>
      </c>
      <c r="K53" s="152">
        <f>'Upload Sheet Pull'!M55</f>
        <v>0</v>
      </c>
      <c r="L53" s="152">
        <f>'Upload Sheet Pull'!N55</f>
        <v>0</v>
      </c>
      <c r="M53" s="152">
        <f>'Upload Sheet Pull'!O55</f>
        <v>0</v>
      </c>
      <c r="N53" s="152">
        <f>'Upload Sheet Pull'!P55</f>
        <v>0</v>
      </c>
      <c r="O53" s="152">
        <f>'Upload Sheet Pull'!Q55</f>
        <v>0</v>
      </c>
      <c r="P53" s="152">
        <f>'Upload Sheet Pull'!R55</f>
        <v>0</v>
      </c>
      <c r="Q53" s="152">
        <f>'Upload Sheet Pull'!S55</f>
        <v>0</v>
      </c>
      <c r="R53" s="152">
        <f>'Upload Sheet Pull'!T55</f>
        <v>0</v>
      </c>
      <c r="S53" s="152">
        <f>'Upload Sheet Pull'!U55</f>
        <v>0</v>
      </c>
      <c r="T53" s="152">
        <f t="shared" si="1"/>
        <v>0</v>
      </c>
    </row>
    <row r="54" ht="12.75" customHeight="1">
      <c r="A54" s="144" t="str">
        <f>'Upload Sheet Pull'!A56</f>
        <v>Budget</v>
      </c>
      <c r="B54" s="144" t="str">
        <f>'Upload Sheet Pull'!B56</f>
        <v>7018-000000</v>
      </c>
      <c r="C54" s="144">
        <f>'Upload Sheet Pull'!C56</f>
        <v>200</v>
      </c>
      <c r="D54" s="144" t="str">
        <f>'Upload Sheet Pull'!D56</f>
        <v>083</v>
      </c>
      <c r="E54" s="144"/>
      <c r="F54" s="144" t="str">
        <f>IF('Upload Sheet Pull'!E56="","",'Upload Sheet Pull'!E56)</f>
        <v/>
      </c>
      <c r="G54" s="144"/>
      <c r="H54" s="152">
        <f>'Upload Sheet Pull'!J56</f>
        <v>0</v>
      </c>
      <c r="I54" s="152">
        <f>'Upload Sheet Pull'!K56</f>
        <v>0</v>
      </c>
      <c r="J54" s="152">
        <f>'Upload Sheet Pull'!L56</f>
        <v>0</v>
      </c>
      <c r="K54" s="152">
        <f>'Upload Sheet Pull'!M56</f>
        <v>0</v>
      </c>
      <c r="L54" s="152">
        <f>'Upload Sheet Pull'!N56</f>
        <v>0</v>
      </c>
      <c r="M54" s="152">
        <f>'Upload Sheet Pull'!O56</f>
        <v>0</v>
      </c>
      <c r="N54" s="152">
        <f>'Upload Sheet Pull'!P56</f>
        <v>0</v>
      </c>
      <c r="O54" s="152">
        <f>'Upload Sheet Pull'!Q56</f>
        <v>0</v>
      </c>
      <c r="P54" s="152">
        <f>'Upload Sheet Pull'!R56</f>
        <v>0</v>
      </c>
      <c r="Q54" s="152">
        <f>'Upload Sheet Pull'!S56</f>
        <v>0</v>
      </c>
      <c r="R54" s="152">
        <f>'Upload Sheet Pull'!T56</f>
        <v>0</v>
      </c>
      <c r="S54" s="152">
        <f>'Upload Sheet Pull'!U56</f>
        <v>0</v>
      </c>
      <c r="T54" s="152">
        <f t="shared" si="1"/>
        <v>0</v>
      </c>
    </row>
    <row r="55" ht="12.75" customHeight="1">
      <c r="A55" s="144" t="str">
        <f>'Upload Sheet Pull'!A57</f>
        <v>Budget</v>
      </c>
      <c r="B55" s="144" t="str">
        <f>'Upload Sheet Pull'!B57</f>
        <v>7022-000000</v>
      </c>
      <c r="C55" s="144">
        <f>'Upload Sheet Pull'!C57</f>
        <v>200</v>
      </c>
      <c r="D55" s="144" t="str">
        <f>'Upload Sheet Pull'!D57</f>
        <v>083</v>
      </c>
      <c r="E55" s="144"/>
      <c r="F55" s="144" t="str">
        <f>IF('Upload Sheet Pull'!E57="","",'Upload Sheet Pull'!E57)</f>
        <v/>
      </c>
      <c r="G55" s="144"/>
      <c r="H55" s="152">
        <f>'Upload Sheet Pull'!J57</f>
        <v>0</v>
      </c>
      <c r="I55" s="152">
        <f>'Upload Sheet Pull'!K57</f>
        <v>0</v>
      </c>
      <c r="J55" s="152">
        <f>'Upload Sheet Pull'!L57</f>
        <v>0</v>
      </c>
      <c r="K55" s="152">
        <f>'Upload Sheet Pull'!M57</f>
        <v>0</v>
      </c>
      <c r="L55" s="152">
        <f>'Upload Sheet Pull'!N57</f>
        <v>0</v>
      </c>
      <c r="M55" s="152">
        <f>'Upload Sheet Pull'!O57</f>
        <v>0</v>
      </c>
      <c r="N55" s="152">
        <f>'Upload Sheet Pull'!P57</f>
        <v>0</v>
      </c>
      <c r="O55" s="152">
        <f>'Upload Sheet Pull'!Q57</f>
        <v>0</v>
      </c>
      <c r="P55" s="152">
        <f>'Upload Sheet Pull'!R57</f>
        <v>0</v>
      </c>
      <c r="Q55" s="152">
        <f>'Upload Sheet Pull'!S57</f>
        <v>0</v>
      </c>
      <c r="R55" s="152">
        <f>'Upload Sheet Pull'!T57</f>
        <v>0</v>
      </c>
      <c r="S55" s="152">
        <f>'Upload Sheet Pull'!U57</f>
        <v>0</v>
      </c>
      <c r="T55" s="152">
        <f t="shared" si="1"/>
        <v>0</v>
      </c>
    </row>
    <row r="56" ht="12.75" customHeight="1">
      <c r="A56" s="144" t="str">
        <f>'Upload Sheet Pull'!A58</f>
        <v>Budget</v>
      </c>
      <c r="B56" s="144" t="str">
        <f>'Upload Sheet Pull'!B58</f>
        <v>7042-000000</v>
      </c>
      <c r="C56" s="144">
        <f>'Upload Sheet Pull'!C58</f>
        <v>200</v>
      </c>
      <c r="D56" s="144" t="str">
        <f>'Upload Sheet Pull'!D58</f>
        <v>083</v>
      </c>
      <c r="E56" s="144"/>
      <c r="F56" s="144" t="str">
        <f>IF('Upload Sheet Pull'!E58="","",'Upload Sheet Pull'!E58)</f>
        <v/>
      </c>
      <c r="G56" s="144"/>
      <c r="H56" s="152">
        <f>'Upload Sheet Pull'!J58</f>
        <v>0</v>
      </c>
      <c r="I56" s="152">
        <f>'Upload Sheet Pull'!K58</f>
        <v>0</v>
      </c>
      <c r="J56" s="152">
        <f>'Upload Sheet Pull'!L58</f>
        <v>0</v>
      </c>
      <c r="K56" s="152">
        <f>'Upload Sheet Pull'!M58</f>
        <v>0</v>
      </c>
      <c r="L56" s="152">
        <f>'Upload Sheet Pull'!N58</f>
        <v>0</v>
      </c>
      <c r="M56" s="152">
        <f>'Upload Sheet Pull'!O58</f>
        <v>0</v>
      </c>
      <c r="N56" s="152">
        <f>'Upload Sheet Pull'!P58</f>
        <v>0</v>
      </c>
      <c r="O56" s="152">
        <f>'Upload Sheet Pull'!Q58</f>
        <v>0</v>
      </c>
      <c r="P56" s="152">
        <f>'Upload Sheet Pull'!R58</f>
        <v>0</v>
      </c>
      <c r="Q56" s="152">
        <f>'Upload Sheet Pull'!S58</f>
        <v>0</v>
      </c>
      <c r="R56" s="152">
        <f>'Upload Sheet Pull'!T58</f>
        <v>0</v>
      </c>
      <c r="S56" s="152">
        <f>'Upload Sheet Pull'!U58</f>
        <v>0</v>
      </c>
      <c r="T56" s="152">
        <f t="shared" si="1"/>
        <v>0</v>
      </c>
    </row>
    <row r="57" ht="12.75" customHeight="1">
      <c r="A57" s="144" t="str">
        <f>'Upload Sheet Pull'!A59</f>
        <v>Budget</v>
      </c>
      <c r="B57" s="144" t="str">
        <f>'Upload Sheet Pull'!B59</f>
        <v>7070-000000</v>
      </c>
      <c r="C57" s="144">
        <f>'Upload Sheet Pull'!C59</f>
        <v>200</v>
      </c>
      <c r="D57" s="144" t="str">
        <f>'Upload Sheet Pull'!D59</f>
        <v>083</v>
      </c>
      <c r="E57" s="144"/>
      <c r="F57" s="144" t="str">
        <f>IF('Upload Sheet Pull'!E59="","",'Upload Sheet Pull'!E59)</f>
        <v/>
      </c>
      <c r="G57" s="144"/>
      <c r="H57" s="152">
        <f>'Upload Sheet Pull'!J59</f>
        <v>0</v>
      </c>
      <c r="I57" s="152">
        <f>'Upload Sheet Pull'!K59</f>
        <v>0</v>
      </c>
      <c r="J57" s="152">
        <f>'Upload Sheet Pull'!L59</f>
        <v>0</v>
      </c>
      <c r="K57" s="152">
        <f>'Upload Sheet Pull'!M59</f>
        <v>0</v>
      </c>
      <c r="L57" s="152">
        <f>'Upload Sheet Pull'!N59</f>
        <v>0</v>
      </c>
      <c r="M57" s="152">
        <f>'Upload Sheet Pull'!O59</f>
        <v>0</v>
      </c>
      <c r="N57" s="152">
        <f>'Upload Sheet Pull'!P59</f>
        <v>0</v>
      </c>
      <c r="O57" s="152">
        <f>'Upload Sheet Pull'!Q59</f>
        <v>0</v>
      </c>
      <c r="P57" s="152">
        <f>'Upload Sheet Pull'!R59</f>
        <v>0</v>
      </c>
      <c r="Q57" s="152">
        <f>'Upload Sheet Pull'!S59</f>
        <v>0</v>
      </c>
      <c r="R57" s="152">
        <f>'Upload Sheet Pull'!T59</f>
        <v>0</v>
      </c>
      <c r="S57" s="152">
        <f>'Upload Sheet Pull'!U59</f>
        <v>0</v>
      </c>
      <c r="T57" s="152">
        <f t="shared" si="1"/>
        <v>0</v>
      </c>
    </row>
    <row r="58" ht="12.75" customHeight="1">
      <c r="A58" s="144" t="str">
        <f>'Upload Sheet Pull'!A60</f>
        <v>Budget</v>
      </c>
      <c r="B58" s="144" t="str">
        <f>'Upload Sheet Pull'!B60</f>
        <v>7078-000000</v>
      </c>
      <c r="C58" s="144">
        <f>'Upload Sheet Pull'!C60</f>
        <v>200</v>
      </c>
      <c r="D58" s="144" t="str">
        <f>'Upload Sheet Pull'!D60</f>
        <v>083</v>
      </c>
      <c r="E58" s="144"/>
      <c r="F58" s="144" t="str">
        <f>IF('Upload Sheet Pull'!E60="","",'Upload Sheet Pull'!E60)</f>
        <v/>
      </c>
      <c r="G58" s="144"/>
      <c r="H58" s="152">
        <f>'Upload Sheet Pull'!J60</f>
        <v>0</v>
      </c>
      <c r="I58" s="152">
        <f>'Upload Sheet Pull'!K60</f>
        <v>0</v>
      </c>
      <c r="J58" s="152">
        <f>'Upload Sheet Pull'!L60</f>
        <v>0</v>
      </c>
      <c r="K58" s="152">
        <f>'Upload Sheet Pull'!M60</f>
        <v>0</v>
      </c>
      <c r="L58" s="152">
        <f>'Upload Sheet Pull'!N60</f>
        <v>0</v>
      </c>
      <c r="M58" s="152">
        <f>'Upload Sheet Pull'!O60</f>
        <v>0</v>
      </c>
      <c r="N58" s="152">
        <f>'Upload Sheet Pull'!P60</f>
        <v>0</v>
      </c>
      <c r="O58" s="152">
        <f>'Upload Sheet Pull'!Q60</f>
        <v>0</v>
      </c>
      <c r="P58" s="152">
        <f>'Upload Sheet Pull'!R60</f>
        <v>0</v>
      </c>
      <c r="Q58" s="152">
        <f>'Upload Sheet Pull'!S60</f>
        <v>0</v>
      </c>
      <c r="R58" s="152">
        <f>'Upload Sheet Pull'!T60</f>
        <v>0</v>
      </c>
      <c r="S58" s="152">
        <f>'Upload Sheet Pull'!U60</f>
        <v>0</v>
      </c>
      <c r="T58" s="152">
        <f t="shared" si="1"/>
        <v>0</v>
      </c>
    </row>
    <row r="59" ht="12.75" customHeight="1">
      <c r="A59" s="144" t="str">
        <f>'Upload Sheet Pull'!A61</f>
        <v>Budget</v>
      </c>
      <c r="B59" s="144" t="str">
        <f>'Upload Sheet Pull'!B61</f>
        <v>7086-000000</v>
      </c>
      <c r="C59" s="144">
        <f>'Upload Sheet Pull'!C61</f>
        <v>200</v>
      </c>
      <c r="D59" s="144" t="str">
        <f>'Upload Sheet Pull'!D61</f>
        <v>083</v>
      </c>
      <c r="E59" s="144"/>
      <c r="F59" s="144" t="str">
        <f>IF('Upload Sheet Pull'!E61="","",'Upload Sheet Pull'!E61)</f>
        <v/>
      </c>
      <c r="G59" s="144"/>
      <c r="H59" s="152">
        <f>'Upload Sheet Pull'!J61</f>
        <v>0</v>
      </c>
      <c r="I59" s="152">
        <f>'Upload Sheet Pull'!K61</f>
        <v>0</v>
      </c>
      <c r="J59" s="152">
        <f>'Upload Sheet Pull'!L61</f>
        <v>0</v>
      </c>
      <c r="K59" s="152">
        <f>'Upload Sheet Pull'!M61</f>
        <v>0</v>
      </c>
      <c r="L59" s="152">
        <f>'Upload Sheet Pull'!N61</f>
        <v>0</v>
      </c>
      <c r="M59" s="152">
        <f>'Upload Sheet Pull'!O61</f>
        <v>0</v>
      </c>
      <c r="N59" s="152">
        <f>'Upload Sheet Pull'!P61</f>
        <v>0</v>
      </c>
      <c r="O59" s="152">
        <f>'Upload Sheet Pull'!Q61</f>
        <v>0</v>
      </c>
      <c r="P59" s="152">
        <f>'Upload Sheet Pull'!R61</f>
        <v>0</v>
      </c>
      <c r="Q59" s="152">
        <f>'Upload Sheet Pull'!S61</f>
        <v>0</v>
      </c>
      <c r="R59" s="152">
        <f>'Upload Sheet Pull'!T61</f>
        <v>0</v>
      </c>
      <c r="S59" s="152">
        <f>'Upload Sheet Pull'!U61</f>
        <v>0</v>
      </c>
      <c r="T59" s="152">
        <f t="shared" si="1"/>
        <v>0</v>
      </c>
    </row>
    <row r="60" ht="12.75" customHeight="1">
      <c r="A60" s="144" t="str">
        <f>'Upload Sheet Pull'!A62</f>
        <v>Budget</v>
      </c>
      <c r="B60" s="144" t="str">
        <f>'Upload Sheet Pull'!B62</f>
        <v>7090-000000</v>
      </c>
      <c r="C60" s="144">
        <f>'Upload Sheet Pull'!C62</f>
        <v>200</v>
      </c>
      <c r="D60" s="144" t="str">
        <f>'Upload Sheet Pull'!D62</f>
        <v>083</v>
      </c>
      <c r="E60" s="144"/>
      <c r="F60" s="144" t="str">
        <f>IF('Upload Sheet Pull'!E62="","",'Upload Sheet Pull'!E62)</f>
        <v/>
      </c>
      <c r="G60" s="144"/>
      <c r="H60" s="152">
        <f>'Upload Sheet Pull'!J62</f>
        <v>0</v>
      </c>
      <c r="I60" s="152">
        <f>'Upload Sheet Pull'!K62</f>
        <v>0</v>
      </c>
      <c r="J60" s="152">
        <f>'Upload Sheet Pull'!L62</f>
        <v>0</v>
      </c>
      <c r="K60" s="152">
        <f>'Upload Sheet Pull'!M62</f>
        <v>0</v>
      </c>
      <c r="L60" s="152">
        <f>'Upload Sheet Pull'!N62</f>
        <v>0</v>
      </c>
      <c r="M60" s="152">
        <f>'Upload Sheet Pull'!O62</f>
        <v>0</v>
      </c>
      <c r="N60" s="152">
        <f>'Upload Sheet Pull'!P62</f>
        <v>0</v>
      </c>
      <c r="O60" s="152">
        <f>'Upload Sheet Pull'!Q62</f>
        <v>0</v>
      </c>
      <c r="P60" s="152">
        <f>'Upload Sheet Pull'!R62</f>
        <v>0</v>
      </c>
      <c r="Q60" s="152">
        <f>'Upload Sheet Pull'!S62</f>
        <v>0</v>
      </c>
      <c r="R60" s="152">
        <f>'Upload Sheet Pull'!T62</f>
        <v>0</v>
      </c>
      <c r="S60" s="152">
        <f>'Upload Sheet Pull'!U62</f>
        <v>0</v>
      </c>
      <c r="T60" s="152">
        <f t="shared" si="1"/>
        <v>0</v>
      </c>
    </row>
    <row r="61" ht="12.75" customHeight="1">
      <c r="A61" s="144" t="str">
        <f>'Upload Sheet Pull'!A63</f>
        <v>Budget</v>
      </c>
      <c r="B61" s="144" t="str">
        <f>'Upload Sheet Pull'!B63</f>
        <v/>
      </c>
      <c r="C61" s="144">
        <f>'Upload Sheet Pull'!C63</f>
        <v>200</v>
      </c>
      <c r="D61" s="144" t="str">
        <f>'Upload Sheet Pull'!D63</f>
        <v>083</v>
      </c>
      <c r="E61" s="144"/>
      <c r="F61" s="144" t="str">
        <f>IF('Upload Sheet Pull'!E63="","",'Upload Sheet Pull'!E63)</f>
        <v/>
      </c>
      <c r="G61" s="144"/>
      <c r="H61" s="152">
        <f>'Upload Sheet Pull'!J63</f>
        <v>0</v>
      </c>
      <c r="I61" s="152">
        <f>'Upload Sheet Pull'!K63</f>
        <v>0</v>
      </c>
      <c r="J61" s="152">
        <f>'Upload Sheet Pull'!L63</f>
        <v>0</v>
      </c>
      <c r="K61" s="152">
        <f>'Upload Sheet Pull'!M63</f>
        <v>0</v>
      </c>
      <c r="L61" s="152">
        <f>'Upload Sheet Pull'!N63</f>
        <v>0</v>
      </c>
      <c r="M61" s="152">
        <f>'Upload Sheet Pull'!O63</f>
        <v>0</v>
      </c>
      <c r="N61" s="152">
        <f>'Upload Sheet Pull'!P63</f>
        <v>0</v>
      </c>
      <c r="O61" s="152">
        <f>'Upload Sheet Pull'!Q63</f>
        <v>0</v>
      </c>
      <c r="P61" s="152">
        <f>'Upload Sheet Pull'!R63</f>
        <v>0</v>
      </c>
      <c r="Q61" s="152">
        <f>'Upload Sheet Pull'!S63</f>
        <v>0</v>
      </c>
      <c r="R61" s="152">
        <f>'Upload Sheet Pull'!T63</f>
        <v>0</v>
      </c>
      <c r="S61" s="152">
        <f>'Upload Sheet Pull'!U63</f>
        <v>0</v>
      </c>
      <c r="T61" s="152">
        <f t="shared" si="1"/>
        <v>0</v>
      </c>
    </row>
    <row r="62" ht="12.75" customHeight="1">
      <c r="A62" s="144" t="str">
        <f>'Upload Sheet Pull'!A64</f>
        <v>Budget</v>
      </c>
      <c r="B62" s="144" t="str">
        <f>'Upload Sheet Pull'!B64</f>
        <v/>
      </c>
      <c r="C62" s="144">
        <f>'Upload Sheet Pull'!C64</f>
        <v>200</v>
      </c>
      <c r="D62" s="144" t="str">
        <f>'Upload Sheet Pull'!D64</f>
        <v>083</v>
      </c>
      <c r="E62" s="144"/>
      <c r="F62" s="144" t="str">
        <f>IF('Upload Sheet Pull'!E64="","",'Upload Sheet Pull'!E64)</f>
        <v/>
      </c>
      <c r="G62" s="144"/>
      <c r="H62" s="152">
        <f>'Upload Sheet Pull'!J64</f>
        <v>0</v>
      </c>
      <c r="I62" s="152">
        <f>'Upload Sheet Pull'!K64</f>
        <v>0</v>
      </c>
      <c r="J62" s="152">
        <f>'Upload Sheet Pull'!L64</f>
        <v>0</v>
      </c>
      <c r="K62" s="152">
        <f>'Upload Sheet Pull'!M64</f>
        <v>0</v>
      </c>
      <c r="L62" s="152">
        <f>'Upload Sheet Pull'!N64</f>
        <v>0</v>
      </c>
      <c r="M62" s="152">
        <f>'Upload Sheet Pull'!O64</f>
        <v>0</v>
      </c>
      <c r="N62" s="152">
        <f>'Upload Sheet Pull'!P64</f>
        <v>0</v>
      </c>
      <c r="O62" s="152">
        <f>'Upload Sheet Pull'!Q64</f>
        <v>0</v>
      </c>
      <c r="P62" s="152">
        <f>'Upload Sheet Pull'!R64</f>
        <v>0</v>
      </c>
      <c r="Q62" s="152">
        <f>'Upload Sheet Pull'!S64</f>
        <v>0</v>
      </c>
      <c r="R62" s="152">
        <f>'Upload Sheet Pull'!T64</f>
        <v>0</v>
      </c>
      <c r="S62" s="152">
        <f>'Upload Sheet Pull'!U64</f>
        <v>0</v>
      </c>
      <c r="T62" s="152">
        <f t="shared" si="1"/>
        <v>0</v>
      </c>
    </row>
    <row r="63" ht="12.75" customHeight="1">
      <c r="A63" s="144" t="str">
        <f>'Upload Sheet Pull'!A65</f>
        <v>Budget</v>
      </c>
      <c r="B63" s="144" t="str">
        <f>'Upload Sheet Pull'!B65</f>
        <v/>
      </c>
      <c r="C63" s="144">
        <f>'Upload Sheet Pull'!C65</f>
        <v>200</v>
      </c>
      <c r="D63" s="144" t="str">
        <f>'Upload Sheet Pull'!D65</f>
        <v>083</v>
      </c>
      <c r="E63" s="144"/>
      <c r="F63" s="144" t="str">
        <f>IF('Upload Sheet Pull'!E65="","",'Upload Sheet Pull'!E65)</f>
        <v/>
      </c>
      <c r="G63" s="144"/>
      <c r="H63" s="152">
        <f>'Upload Sheet Pull'!J65</f>
        <v>0</v>
      </c>
      <c r="I63" s="152">
        <f>'Upload Sheet Pull'!K65</f>
        <v>0</v>
      </c>
      <c r="J63" s="152">
        <f>'Upload Sheet Pull'!L65</f>
        <v>0</v>
      </c>
      <c r="K63" s="152">
        <f>'Upload Sheet Pull'!M65</f>
        <v>0</v>
      </c>
      <c r="L63" s="152">
        <f>'Upload Sheet Pull'!N65</f>
        <v>0</v>
      </c>
      <c r="M63" s="152">
        <f>'Upload Sheet Pull'!O65</f>
        <v>0</v>
      </c>
      <c r="N63" s="152">
        <f>'Upload Sheet Pull'!P65</f>
        <v>0</v>
      </c>
      <c r="O63" s="152">
        <f>'Upload Sheet Pull'!Q65</f>
        <v>0</v>
      </c>
      <c r="P63" s="152">
        <f>'Upload Sheet Pull'!R65</f>
        <v>0</v>
      </c>
      <c r="Q63" s="152">
        <f>'Upload Sheet Pull'!S65</f>
        <v>0</v>
      </c>
      <c r="R63" s="152">
        <f>'Upload Sheet Pull'!T65</f>
        <v>0</v>
      </c>
      <c r="S63" s="152">
        <f>'Upload Sheet Pull'!U65</f>
        <v>0</v>
      </c>
      <c r="T63" s="152">
        <f t="shared" si="1"/>
        <v>0</v>
      </c>
    </row>
    <row r="64" ht="12.75" customHeight="1">
      <c r="A64" s="144" t="str">
        <f>'Upload Sheet Pull'!A66</f>
        <v>Budget</v>
      </c>
      <c r="B64" s="144" t="str">
        <f>'Upload Sheet Pull'!B66</f>
        <v>6025-000000</v>
      </c>
      <c r="C64" s="144">
        <f>'Upload Sheet Pull'!C66</f>
        <v>300</v>
      </c>
      <c r="D64" s="144" t="str">
        <f>'Upload Sheet Pull'!D66</f>
        <v>083</v>
      </c>
      <c r="E64" s="144"/>
      <c r="F64" s="144" t="str">
        <f>IF('Upload Sheet Pull'!E66="","",'Upload Sheet Pull'!E66)</f>
        <v>R100</v>
      </c>
      <c r="G64" s="144"/>
      <c r="H64" s="152">
        <f>'Upload Sheet Pull'!J66</f>
        <v>0</v>
      </c>
      <c r="I64" s="152">
        <f>'Upload Sheet Pull'!K66</f>
        <v>0</v>
      </c>
      <c r="J64" s="152">
        <f>'Upload Sheet Pull'!L66</f>
        <v>0</v>
      </c>
      <c r="K64" s="152">
        <f>'Upload Sheet Pull'!M66</f>
        <v>0</v>
      </c>
      <c r="L64" s="152">
        <f>'Upload Sheet Pull'!N66</f>
        <v>0</v>
      </c>
      <c r="M64" s="152">
        <f>'Upload Sheet Pull'!O66</f>
        <v>0</v>
      </c>
      <c r="N64" s="152">
        <f>'Upload Sheet Pull'!P66</f>
        <v>0</v>
      </c>
      <c r="O64" s="152">
        <f>'Upload Sheet Pull'!Q66</f>
        <v>0</v>
      </c>
      <c r="P64" s="152">
        <f>'Upload Sheet Pull'!R66</f>
        <v>0</v>
      </c>
      <c r="Q64" s="152">
        <f>'Upload Sheet Pull'!S66</f>
        <v>0</v>
      </c>
      <c r="R64" s="152">
        <f>'Upload Sheet Pull'!T66</f>
        <v>0</v>
      </c>
      <c r="S64" s="152">
        <f>'Upload Sheet Pull'!U66</f>
        <v>0</v>
      </c>
      <c r="T64" s="152">
        <f t="shared" si="1"/>
        <v>0</v>
      </c>
    </row>
    <row r="65" ht="12.75" customHeight="1">
      <c r="A65" s="144" t="str">
        <f>'Upload Sheet Pull'!A67</f>
        <v>Budget</v>
      </c>
      <c r="B65" s="144" t="str">
        <f>'Upload Sheet Pull'!B67</f>
        <v>6025-000000</v>
      </c>
      <c r="C65" s="144">
        <f>'Upload Sheet Pull'!C67</f>
        <v>300</v>
      </c>
      <c r="D65" s="144" t="str">
        <f>'Upload Sheet Pull'!D67</f>
        <v>083</v>
      </c>
      <c r="E65" s="144"/>
      <c r="F65" s="144" t="str">
        <f>IF('Upload Sheet Pull'!E67="","",'Upload Sheet Pull'!E67)</f>
        <v>R200</v>
      </c>
      <c r="G65" s="144"/>
      <c r="H65" s="152">
        <f>'Upload Sheet Pull'!J67</f>
        <v>0</v>
      </c>
      <c r="I65" s="152">
        <f>'Upload Sheet Pull'!K67</f>
        <v>0</v>
      </c>
      <c r="J65" s="152">
        <f>'Upload Sheet Pull'!L67</f>
        <v>0</v>
      </c>
      <c r="K65" s="152">
        <f>'Upload Sheet Pull'!M67</f>
        <v>0</v>
      </c>
      <c r="L65" s="152">
        <f>'Upload Sheet Pull'!N67</f>
        <v>0</v>
      </c>
      <c r="M65" s="152">
        <f>'Upload Sheet Pull'!O67</f>
        <v>0</v>
      </c>
      <c r="N65" s="152">
        <f>'Upload Sheet Pull'!P67</f>
        <v>0</v>
      </c>
      <c r="O65" s="152">
        <f>'Upload Sheet Pull'!Q67</f>
        <v>0</v>
      </c>
      <c r="P65" s="152">
        <f>'Upload Sheet Pull'!R67</f>
        <v>0</v>
      </c>
      <c r="Q65" s="152">
        <f>'Upload Sheet Pull'!S67</f>
        <v>0</v>
      </c>
      <c r="R65" s="152">
        <f>'Upload Sheet Pull'!T67</f>
        <v>0</v>
      </c>
      <c r="S65" s="152">
        <f>'Upload Sheet Pull'!U67</f>
        <v>0</v>
      </c>
      <c r="T65" s="152">
        <f t="shared" si="1"/>
        <v>0</v>
      </c>
    </row>
    <row r="66" ht="12.75" customHeight="1">
      <c r="A66" s="144" t="str">
        <f>'Upload Sheet Pull'!A68</f>
        <v>Budget</v>
      </c>
      <c r="B66" s="144" t="str">
        <f>'Upload Sheet Pull'!B68</f>
        <v>6025-000000</v>
      </c>
      <c r="C66" s="144">
        <f>'Upload Sheet Pull'!C68</f>
        <v>300</v>
      </c>
      <c r="D66" s="144" t="str">
        <f>'Upload Sheet Pull'!D68</f>
        <v>083</v>
      </c>
      <c r="E66" s="144"/>
      <c r="F66" s="144" t="str">
        <f>IF('Upload Sheet Pull'!E68="","",'Upload Sheet Pull'!E68)</f>
        <v>R300</v>
      </c>
      <c r="G66" s="144"/>
      <c r="H66" s="152">
        <f>'Upload Sheet Pull'!J68</f>
        <v>0</v>
      </c>
      <c r="I66" s="152">
        <f>'Upload Sheet Pull'!K68</f>
        <v>0</v>
      </c>
      <c r="J66" s="152">
        <f>'Upload Sheet Pull'!L68</f>
        <v>0</v>
      </c>
      <c r="K66" s="152">
        <f>'Upload Sheet Pull'!M68</f>
        <v>0</v>
      </c>
      <c r="L66" s="152">
        <f>'Upload Sheet Pull'!N68</f>
        <v>0</v>
      </c>
      <c r="M66" s="152">
        <f>'Upload Sheet Pull'!O68</f>
        <v>0</v>
      </c>
      <c r="N66" s="152">
        <f>'Upload Sheet Pull'!P68</f>
        <v>0</v>
      </c>
      <c r="O66" s="152">
        <f>'Upload Sheet Pull'!Q68</f>
        <v>0</v>
      </c>
      <c r="P66" s="152">
        <f>'Upload Sheet Pull'!R68</f>
        <v>0</v>
      </c>
      <c r="Q66" s="152">
        <f>'Upload Sheet Pull'!S68</f>
        <v>0</v>
      </c>
      <c r="R66" s="152">
        <f>'Upload Sheet Pull'!T68</f>
        <v>0</v>
      </c>
      <c r="S66" s="152">
        <f>'Upload Sheet Pull'!U68</f>
        <v>0</v>
      </c>
      <c r="T66" s="152">
        <f t="shared" si="1"/>
        <v>0</v>
      </c>
    </row>
    <row r="67" ht="12.75" customHeight="1">
      <c r="A67" s="144" t="str">
        <f>'Upload Sheet Pull'!A69</f>
        <v>Budget</v>
      </c>
      <c r="B67" s="144" t="str">
        <f>'Upload Sheet Pull'!B69</f>
        <v>6025-000000</v>
      </c>
      <c r="C67" s="144">
        <f>'Upload Sheet Pull'!C69</f>
        <v>300</v>
      </c>
      <c r="D67" s="144" t="str">
        <f>'Upload Sheet Pull'!D69</f>
        <v>083</v>
      </c>
      <c r="E67" s="144"/>
      <c r="F67" s="144" t="str">
        <f>IF('Upload Sheet Pull'!E69="","",'Upload Sheet Pull'!E69)</f>
        <v>R400</v>
      </c>
      <c r="G67" s="144"/>
      <c r="H67" s="152">
        <f>'Upload Sheet Pull'!J69</f>
        <v>0</v>
      </c>
      <c r="I67" s="152">
        <f>'Upload Sheet Pull'!K69</f>
        <v>0</v>
      </c>
      <c r="J67" s="152">
        <f>'Upload Sheet Pull'!L69</f>
        <v>0</v>
      </c>
      <c r="K67" s="152">
        <f>'Upload Sheet Pull'!M69</f>
        <v>0</v>
      </c>
      <c r="L67" s="152">
        <f>'Upload Sheet Pull'!N69</f>
        <v>0</v>
      </c>
      <c r="M67" s="152">
        <f>'Upload Sheet Pull'!O69</f>
        <v>0</v>
      </c>
      <c r="N67" s="152">
        <f>'Upload Sheet Pull'!P69</f>
        <v>0</v>
      </c>
      <c r="O67" s="152">
        <f>'Upload Sheet Pull'!Q69</f>
        <v>0</v>
      </c>
      <c r="P67" s="152">
        <f>'Upload Sheet Pull'!R69</f>
        <v>0</v>
      </c>
      <c r="Q67" s="152">
        <f>'Upload Sheet Pull'!S69</f>
        <v>0</v>
      </c>
      <c r="R67" s="152">
        <f>'Upload Sheet Pull'!T69</f>
        <v>0</v>
      </c>
      <c r="S67" s="152">
        <f>'Upload Sheet Pull'!U69</f>
        <v>0</v>
      </c>
      <c r="T67" s="152">
        <f t="shared" si="1"/>
        <v>0</v>
      </c>
    </row>
    <row r="68" ht="12.75" customHeight="1">
      <c r="A68" s="144" t="str">
        <f>'Upload Sheet Pull'!A70</f>
        <v>Budget</v>
      </c>
      <c r="B68" s="144" t="str">
        <f>'Upload Sheet Pull'!B70</f>
        <v>6025-000000</v>
      </c>
      <c r="C68" s="144">
        <f>'Upload Sheet Pull'!C70</f>
        <v>300</v>
      </c>
      <c r="D68" s="144" t="str">
        <f>'Upload Sheet Pull'!D70</f>
        <v>083</v>
      </c>
      <c r="E68" s="144"/>
      <c r="F68" s="144" t="str">
        <f>IF('Upload Sheet Pull'!E70="","",'Upload Sheet Pull'!E70)</f>
        <v>R500</v>
      </c>
      <c r="G68" s="144"/>
      <c r="H68" s="152">
        <f>'Upload Sheet Pull'!J70</f>
        <v>0</v>
      </c>
      <c r="I68" s="152">
        <f>'Upload Sheet Pull'!K70</f>
        <v>0</v>
      </c>
      <c r="J68" s="152">
        <f>'Upload Sheet Pull'!L70</f>
        <v>0</v>
      </c>
      <c r="K68" s="152">
        <f>'Upload Sheet Pull'!M70</f>
        <v>0</v>
      </c>
      <c r="L68" s="152">
        <f>'Upload Sheet Pull'!N70</f>
        <v>0</v>
      </c>
      <c r="M68" s="152">
        <f>'Upload Sheet Pull'!O70</f>
        <v>0</v>
      </c>
      <c r="N68" s="152">
        <f>'Upload Sheet Pull'!P70</f>
        <v>0</v>
      </c>
      <c r="O68" s="152">
        <f>'Upload Sheet Pull'!Q70</f>
        <v>0</v>
      </c>
      <c r="P68" s="152">
        <f>'Upload Sheet Pull'!R70</f>
        <v>0</v>
      </c>
      <c r="Q68" s="152">
        <f>'Upload Sheet Pull'!S70</f>
        <v>0</v>
      </c>
      <c r="R68" s="152">
        <f>'Upload Sheet Pull'!T70</f>
        <v>0</v>
      </c>
      <c r="S68" s="152">
        <f>'Upload Sheet Pull'!U70</f>
        <v>0</v>
      </c>
      <c r="T68" s="152">
        <f t="shared" si="1"/>
        <v>0</v>
      </c>
    </row>
    <row r="69" ht="12.75" customHeight="1">
      <c r="A69" s="144" t="str">
        <f>'Upload Sheet Pull'!A71</f>
        <v>Budget</v>
      </c>
      <c r="B69" s="144" t="str">
        <f>'Upload Sheet Pull'!B71</f>
        <v>6025-000000</v>
      </c>
      <c r="C69" s="144">
        <f>'Upload Sheet Pull'!C71</f>
        <v>300</v>
      </c>
      <c r="D69" s="144" t="str">
        <f>'Upload Sheet Pull'!D71</f>
        <v>083</v>
      </c>
      <c r="E69" s="144"/>
      <c r="F69" s="144" t="str">
        <f>IF('Upload Sheet Pull'!E71="","",'Upload Sheet Pull'!E71)</f>
        <v>R600</v>
      </c>
      <c r="G69" s="144"/>
      <c r="H69" s="152">
        <f>'Upload Sheet Pull'!J71</f>
        <v>0</v>
      </c>
      <c r="I69" s="152">
        <f>'Upload Sheet Pull'!K71</f>
        <v>0</v>
      </c>
      <c r="J69" s="152">
        <f>'Upload Sheet Pull'!L71</f>
        <v>0</v>
      </c>
      <c r="K69" s="152">
        <f>'Upload Sheet Pull'!M71</f>
        <v>0</v>
      </c>
      <c r="L69" s="152">
        <f>'Upload Sheet Pull'!N71</f>
        <v>0</v>
      </c>
      <c r="M69" s="152">
        <f>'Upload Sheet Pull'!O71</f>
        <v>0</v>
      </c>
      <c r="N69" s="152">
        <f>'Upload Sheet Pull'!P71</f>
        <v>0</v>
      </c>
      <c r="O69" s="152">
        <f>'Upload Sheet Pull'!Q71</f>
        <v>0</v>
      </c>
      <c r="P69" s="152">
        <f>'Upload Sheet Pull'!R71</f>
        <v>0</v>
      </c>
      <c r="Q69" s="152">
        <f>'Upload Sheet Pull'!S71</f>
        <v>0</v>
      </c>
      <c r="R69" s="152">
        <f>'Upload Sheet Pull'!T71</f>
        <v>0</v>
      </c>
      <c r="S69" s="152">
        <f>'Upload Sheet Pull'!U71</f>
        <v>0</v>
      </c>
      <c r="T69" s="152">
        <f t="shared" si="1"/>
        <v>0</v>
      </c>
    </row>
    <row r="70" ht="12.75" customHeight="1">
      <c r="A70" s="144" t="str">
        <f>'Upload Sheet Pull'!A72</f>
        <v>Budget</v>
      </c>
      <c r="B70" s="144" t="str">
        <f>'Upload Sheet Pull'!B72</f>
        <v>6025-000000</v>
      </c>
      <c r="C70" s="144">
        <f>'Upload Sheet Pull'!C72</f>
        <v>300</v>
      </c>
      <c r="D70" s="144" t="str">
        <f>'Upload Sheet Pull'!D72</f>
        <v>083</v>
      </c>
      <c r="E70" s="144"/>
      <c r="F70" s="144" t="str">
        <f>IF('Upload Sheet Pull'!E72="","",'Upload Sheet Pull'!E72)</f>
        <v>R700</v>
      </c>
      <c r="G70" s="144"/>
      <c r="H70" s="152">
        <f>'Upload Sheet Pull'!J72</f>
        <v>0</v>
      </c>
      <c r="I70" s="152">
        <f>'Upload Sheet Pull'!K72</f>
        <v>0</v>
      </c>
      <c r="J70" s="152">
        <f>'Upload Sheet Pull'!L72</f>
        <v>0</v>
      </c>
      <c r="K70" s="152">
        <f>'Upload Sheet Pull'!M72</f>
        <v>0</v>
      </c>
      <c r="L70" s="152">
        <f>'Upload Sheet Pull'!N72</f>
        <v>0</v>
      </c>
      <c r="M70" s="152">
        <f>'Upload Sheet Pull'!O72</f>
        <v>0</v>
      </c>
      <c r="N70" s="152">
        <f>'Upload Sheet Pull'!P72</f>
        <v>0</v>
      </c>
      <c r="O70" s="152">
        <f>'Upload Sheet Pull'!Q72</f>
        <v>0</v>
      </c>
      <c r="P70" s="152">
        <f>'Upload Sheet Pull'!R72</f>
        <v>0</v>
      </c>
      <c r="Q70" s="152">
        <f>'Upload Sheet Pull'!S72</f>
        <v>0</v>
      </c>
      <c r="R70" s="152">
        <f>'Upload Sheet Pull'!T72</f>
        <v>0</v>
      </c>
      <c r="S70" s="152">
        <f>'Upload Sheet Pull'!U72</f>
        <v>0</v>
      </c>
      <c r="T70" s="152">
        <f t="shared" si="1"/>
        <v>0</v>
      </c>
    </row>
    <row r="71" ht="12.75" customHeight="1">
      <c r="A71" s="144" t="str">
        <f>'Upload Sheet Pull'!A73</f>
        <v>Budget</v>
      </c>
      <c r="B71" s="144" t="str">
        <f>'Upload Sheet Pull'!B73</f>
        <v>6025-000000</v>
      </c>
      <c r="C71" s="144">
        <f>'Upload Sheet Pull'!C73</f>
        <v>300</v>
      </c>
      <c r="D71" s="144" t="str">
        <f>'Upload Sheet Pull'!D73</f>
        <v>083</v>
      </c>
      <c r="E71" s="144"/>
      <c r="F71" s="144" t="str">
        <f>IF('Upload Sheet Pull'!E73="","",'Upload Sheet Pull'!E73)</f>
        <v>R800</v>
      </c>
      <c r="G71" s="144"/>
      <c r="H71" s="152">
        <f>'Upload Sheet Pull'!J73</f>
        <v>0</v>
      </c>
      <c r="I71" s="152">
        <f>'Upload Sheet Pull'!K73</f>
        <v>0</v>
      </c>
      <c r="J71" s="152">
        <f>'Upload Sheet Pull'!L73</f>
        <v>0</v>
      </c>
      <c r="K71" s="152">
        <f>'Upload Sheet Pull'!M73</f>
        <v>0</v>
      </c>
      <c r="L71" s="152">
        <f>'Upload Sheet Pull'!N73</f>
        <v>0</v>
      </c>
      <c r="M71" s="152">
        <f>'Upload Sheet Pull'!O73</f>
        <v>0</v>
      </c>
      <c r="N71" s="152">
        <f>'Upload Sheet Pull'!P73</f>
        <v>0</v>
      </c>
      <c r="O71" s="152">
        <f>'Upload Sheet Pull'!Q73</f>
        <v>0</v>
      </c>
      <c r="P71" s="152">
        <f>'Upload Sheet Pull'!R73</f>
        <v>0</v>
      </c>
      <c r="Q71" s="152">
        <f>'Upload Sheet Pull'!S73</f>
        <v>0</v>
      </c>
      <c r="R71" s="152">
        <f>'Upload Sheet Pull'!T73</f>
        <v>0</v>
      </c>
      <c r="S71" s="152">
        <f>'Upload Sheet Pull'!U73</f>
        <v>0</v>
      </c>
      <c r="T71" s="152">
        <f t="shared" si="1"/>
        <v>0</v>
      </c>
    </row>
    <row r="72" ht="12.75" customHeight="1">
      <c r="A72" s="144" t="str">
        <f>'Upload Sheet Pull'!A74</f>
        <v>Budget</v>
      </c>
      <c r="B72" s="144" t="str">
        <f>'Upload Sheet Pull'!B74</f>
        <v>6050-000000</v>
      </c>
      <c r="C72" s="144">
        <f>'Upload Sheet Pull'!C74</f>
        <v>300</v>
      </c>
      <c r="D72" s="144" t="str">
        <f>'Upload Sheet Pull'!D74</f>
        <v>083</v>
      </c>
      <c r="E72" s="144"/>
      <c r="F72" s="144" t="str">
        <f>IF('Upload Sheet Pull'!E74="","",'Upload Sheet Pull'!E74)</f>
        <v/>
      </c>
      <c r="G72" s="144"/>
      <c r="H72" s="152">
        <f>'Upload Sheet Pull'!J74</f>
        <v>0</v>
      </c>
      <c r="I72" s="152">
        <f>'Upload Sheet Pull'!K74</f>
        <v>0</v>
      </c>
      <c r="J72" s="152">
        <f>'Upload Sheet Pull'!L74</f>
        <v>0</v>
      </c>
      <c r="K72" s="152">
        <f>'Upload Sheet Pull'!M74</f>
        <v>0</v>
      </c>
      <c r="L72" s="152">
        <f>'Upload Sheet Pull'!N74</f>
        <v>0</v>
      </c>
      <c r="M72" s="152">
        <f>'Upload Sheet Pull'!O74</f>
        <v>0</v>
      </c>
      <c r="N72" s="152">
        <f>'Upload Sheet Pull'!P74</f>
        <v>0</v>
      </c>
      <c r="O72" s="152">
        <f>'Upload Sheet Pull'!Q74</f>
        <v>0</v>
      </c>
      <c r="P72" s="152">
        <f>'Upload Sheet Pull'!R74</f>
        <v>0</v>
      </c>
      <c r="Q72" s="152">
        <f>'Upload Sheet Pull'!S74</f>
        <v>0</v>
      </c>
      <c r="R72" s="152">
        <f>'Upload Sheet Pull'!T74</f>
        <v>0</v>
      </c>
      <c r="S72" s="152">
        <f>'Upload Sheet Pull'!U74</f>
        <v>0</v>
      </c>
      <c r="T72" s="152">
        <f t="shared" si="1"/>
        <v>0</v>
      </c>
    </row>
    <row r="73" ht="12.75" customHeight="1">
      <c r="A73" s="144" t="str">
        <f>'Upload Sheet Pull'!A75</f>
        <v>Budget</v>
      </c>
      <c r="B73" s="144" t="str">
        <f>'Upload Sheet Pull'!B75</f>
        <v>6055-000000</v>
      </c>
      <c r="C73" s="144">
        <f>'Upload Sheet Pull'!C75</f>
        <v>300</v>
      </c>
      <c r="D73" s="144" t="str">
        <f>'Upload Sheet Pull'!D75</f>
        <v>083</v>
      </c>
      <c r="E73" s="144"/>
      <c r="F73" s="144" t="str">
        <f>IF('Upload Sheet Pull'!E75="","",'Upload Sheet Pull'!E75)</f>
        <v/>
      </c>
      <c r="G73" s="144"/>
      <c r="H73" s="152">
        <f>'Upload Sheet Pull'!J75</f>
        <v>0</v>
      </c>
      <c r="I73" s="152">
        <f>'Upload Sheet Pull'!K75</f>
        <v>0</v>
      </c>
      <c r="J73" s="152">
        <f>'Upload Sheet Pull'!L75</f>
        <v>0</v>
      </c>
      <c r="K73" s="152">
        <f>'Upload Sheet Pull'!M75</f>
        <v>0</v>
      </c>
      <c r="L73" s="152">
        <f>'Upload Sheet Pull'!N75</f>
        <v>0</v>
      </c>
      <c r="M73" s="152">
        <f>'Upload Sheet Pull'!O75</f>
        <v>0</v>
      </c>
      <c r="N73" s="152">
        <f>'Upload Sheet Pull'!P75</f>
        <v>0</v>
      </c>
      <c r="O73" s="152">
        <f>'Upload Sheet Pull'!Q75</f>
        <v>0</v>
      </c>
      <c r="P73" s="152">
        <f>'Upload Sheet Pull'!R75</f>
        <v>0</v>
      </c>
      <c r="Q73" s="152">
        <f>'Upload Sheet Pull'!S75</f>
        <v>0</v>
      </c>
      <c r="R73" s="152">
        <f>'Upload Sheet Pull'!T75</f>
        <v>0</v>
      </c>
      <c r="S73" s="152">
        <f>'Upload Sheet Pull'!U75</f>
        <v>0</v>
      </c>
      <c r="T73" s="152">
        <f t="shared" si="1"/>
        <v>0</v>
      </c>
    </row>
    <row r="74" ht="12.75" customHeight="1">
      <c r="A74" s="144" t="str">
        <f>'Upload Sheet Pull'!A76</f>
        <v>Budget</v>
      </c>
      <c r="B74" s="144" t="str">
        <f>'Upload Sheet Pull'!B76</f>
        <v>6060-000000</v>
      </c>
      <c r="C74" s="144">
        <f>'Upload Sheet Pull'!C76</f>
        <v>300</v>
      </c>
      <c r="D74" s="144" t="str">
        <f>'Upload Sheet Pull'!D76</f>
        <v>083</v>
      </c>
      <c r="E74" s="144"/>
      <c r="F74" s="144" t="str">
        <f>IF('Upload Sheet Pull'!E76="","",'Upload Sheet Pull'!E76)</f>
        <v/>
      </c>
      <c r="G74" s="144"/>
      <c r="H74" s="152">
        <f>'Upload Sheet Pull'!J76</f>
        <v>0</v>
      </c>
      <c r="I74" s="152">
        <f>'Upload Sheet Pull'!K76</f>
        <v>0</v>
      </c>
      <c r="J74" s="152">
        <f>'Upload Sheet Pull'!L76</f>
        <v>0</v>
      </c>
      <c r="K74" s="152">
        <f>'Upload Sheet Pull'!M76</f>
        <v>0</v>
      </c>
      <c r="L74" s="152">
        <f>'Upload Sheet Pull'!N76</f>
        <v>0</v>
      </c>
      <c r="M74" s="152">
        <f>'Upload Sheet Pull'!O76</f>
        <v>0</v>
      </c>
      <c r="N74" s="152">
        <f>'Upload Sheet Pull'!P76</f>
        <v>0</v>
      </c>
      <c r="O74" s="152">
        <f>'Upload Sheet Pull'!Q76</f>
        <v>0</v>
      </c>
      <c r="P74" s="152">
        <f>'Upload Sheet Pull'!R76</f>
        <v>0</v>
      </c>
      <c r="Q74" s="152">
        <f>'Upload Sheet Pull'!S76</f>
        <v>0</v>
      </c>
      <c r="R74" s="152">
        <f>'Upload Sheet Pull'!T76</f>
        <v>0</v>
      </c>
      <c r="S74" s="152">
        <f>'Upload Sheet Pull'!U76</f>
        <v>0</v>
      </c>
      <c r="T74" s="152">
        <f t="shared" si="1"/>
        <v>0</v>
      </c>
    </row>
    <row r="75" ht="12.75" customHeight="1">
      <c r="A75" s="144" t="str">
        <f>'Upload Sheet Pull'!A77</f>
        <v>Budget</v>
      </c>
      <c r="B75" s="144" t="str">
        <f>'Upload Sheet Pull'!B77</f>
        <v>6030-000000</v>
      </c>
      <c r="C75" s="144">
        <f>'Upload Sheet Pull'!C77</f>
        <v>300</v>
      </c>
      <c r="D75" s="144" t="str">
        <f>'Upload Sheet Pull'!D77</f>
        <v>083</v>
      </c>
      <c r="E75" s="144"/>
      <c r="F75" s="144" t="str">
        <f>IF('Upload Sheet Pull'!E77="","",'Upload Sheet Pull'!E77)</f>
        <v/>
      </c>
      <c r="G75" s="144"/>
      <c r="H75" s="152">
        <f>'Upload Sheet Pull'!J77</f>
        <v>0</v>
      </c>
      <c r="I75" s="152">
        <f>'Upload Sheet Pull'!K77</f>
        <v>0</v>
      </c>
      <c r="J75" s="152">
        <f>'Upload Sheet Pull'!L77</f>
        <v>0</v>
      </c>
      <c r="K75" s="152">
        <f>'Upload Sheet Pull'!M77</f>
        <v>0</v>
      </c>
      <c r="L75" s="152">
        <f>'Upload Sheet Pull'!N77</f>
        <v>0</v>
      </c>
      <c r="M75" s="152">
        <f>'Upload Sheet Pull'!O77</f>
        <v>0</v>
      </c>
      <c r="N75" s="152">
        <f>'Upload Sheet Pull'!P77</f>
        <v>0</v>
      </c>
      <c r="O75" s="152">
        <f>'Upload Sheet Pull'!Q77</f>
        <v>0</v>
      </c>
      <c r="P75" s="152">
        <f>'Upload Sheet Pull'!R77</f>
        <v>0</v>
      </c>
      <c r="Q75" s="152">
        <f>'Upload Sheet Pull'!S77</f>
        <v>0</v>
      </c>
      <c r="R75" s="152">
        <f>'Upload Sheet Pull'!T77</f>
        <v>0</v>
      </c>
      <c r="S75" s="152">
        <f>'Upload Sheet Pull'!U77</f>
        <v>0</v>
      </c>
      <c r="T75" s="152">
        <f t="shared" si="1"/>
        <v>0</v>
      </c>
    </row>
    <row r="76" ht="12.75" customHeight="1">
      <c r="A76" s="144" t="str">
        <f>'Upload Sheet Pull'!A78</f>
        <v>Budget</v>
      </c>
      <c r="B76" s="144" t="str">
        <f>'Upload Sheet Pull'!B78</f>
        <v>6035-000000</v>
      </c>
      <c r="C76" s="144">
        <f>'Upload Sheet Pull'!C78</f>
        <v>300</v>
      </c>
      <c r="D76" s="144" t="str">
        <f>'Upload Sheet Pull'!D78</f>
        <v>083</v>
      </c>
      <c r="E76" s="144"/>
      <c r="F76" s="144" t="str">
        <f>IF('Upload Sheet Pull'!E78="","",'Upload Sheet Pull'!E78)</f>
        <v/>
      </c>
      <c r="G76" s="144"/>
      <c r="H76" s="152">
        <f>'Upload Sheet Pull'!J78</f>
        <v>0</v>
      </c>
      <c r="I76" s="152">
        <f>'Upload Sheet Pull'!K78</f>
        <v>0</v>
      </c>
      <c r="J76" s="152">
        <f>'Upload Sheet Pull'!L78</f>
        <v>0</v>
      </c>
      <c r="K76" s="152">
        <f>'Upload Sheet Pull'!M78</f>
        <v>0</v>
      </c>
      <c r="L76" s="152">
        <f>'Upload Sheet Pull'!N78</f>
        <v>0</v>
      </c>
      <c r="M76" s="152">
        <f>'Upload Sheet Pull'!O78</f>
        <v>0</v>
      </c>
      <c r="N76" s="152">
        <f>'Upload Sheet Pull'!P78</f>
        <v>0</v>
      </c>
      <c r="O76" s="152">
        <f>'Upload Sheet Pull'!Q78</f>
        <v>0</v>
      </c>
      <c r="P76" s="152">
        <f>'Upload Sheet Pull'!R78</f>
        <v>0</v>
      </c>
      <c r="Q76" s="152">
        <f>'Upload Sheet Pull'!S78</f>
        <v>0</v>
      </c>
      <c r="R76" s="152">
        <f>'Upload Sheet Pull'!T78</f>
        <v>0</v>
      </c>
      <c r="S76" s="152">
        <f>'Upload Sheet Pull'!U78</f>
        <v>0</v>
      </c>
      <c r="T76" s="152">
        <f t="shared" si="1"/>
        <v>0</v>
      </c>
    </row>
    <row r="77" ht="12.75" customHeight="1">
      <c r="A77" s="144" t="str">
        <f>'Upload Sheet Pull'!A79</f>
        <v>Budget</v>
      </c>
      <c r="B77" s="144" t="str">
        <f>'Upload Sheet Pull'!B79</f>
        <v>6010-000000</v>
      </c>
      <c r="C77" s="144">
        <f>'Upload Sheet Pull'!C79</f>
        <v>300</v>
      </c>
      <c r="D77" s="144" t="str">
        <f>'Upload Sheet Pull'!D79</f>
        <v>083</v>
      </c>
      <c r="E77" s="144"/>
      <c r="F77" s="144" t="str">
        <f>IF('Upload Sheet Pull'!E79="","",'Upload Sheet Pull'!E79)</f>
        <v/>
      </c>
      <c r="G77" s="144"/>
      <c r="H77" s="152">
        <f>'Upload Sheet Pull'!J79</f>
        <v>0</v>
      </c>
      <c r="I77" s="152">
        <f>'Upload Sheet Pull'!K79</f>
        <v>0</v>
      </c>
      <c r="J77" s="152">
        <f>'Upload Sheet Pull'!L79</f>
        <v>0</v>
      </c>
      <c r="K77" s="152">
        <f>'Upload Sheet Pull'!M79</f>
        <v>0</v>
      </c>
      <c r="L77" s="152">
        <f>'Upload Sheet Pull'!N79</f>
        <v>0</v>
      </c>
      <c r="M77" s="152">
        <f>'Upload Sheet Pull'!O79</f>
        <v>0</v>
      </c>
      <c r="N77" s="152">
        <f>'Upload Sheet Pull'!P79</f>
        <v>0</v>
      </c>
      <c r="O77" s="152">
        <f>'Upload Sheet Pull'!Q79</f>
        <v>0</v>
      </c>
      <c r="P77" s="152">
        <f>'Upload Sheet Pull'!R79</f>
        <v>0</v>
      </c>
      <c r="Q77" s="152">
        <f>'Upload Sheet Pull'!S79</f>
        <v>0</v>
      </c>
      <c r="R77" s="152">
        <f>'Upload Sheet Pull'!T79</f>
        <v>0</v>
      </c>
      <c r="S77" s="152">
        <f>'Upload Sheet Pull'!U79</f>
        <v>0</v>
      </c>
      <c r="T77" s="152">
        <f t="shared" si="1"/>
        <v>0</v>
      </c>
    </row>
    <row r="78" ht="12.75" customHeight="1">
      <c r="A78" s="144" t="str">
        <f>'Upload Sheet Pull'!A80</f>
        <v>Budget</v>
      </c>
      <c r="B78" s="144" t="str">
        <f>'Upload Sheet Pull'!B80</f>
        <v>6020-000000</v>
      </c>
      <c r="C78" s="144">
        <f>'Upload Sheet Pull'!C80</f>
        <v>300</v>
      </c>
      <c r="D78" s="144" t="str">
        <f>'Upload Sheet Pull'!D80</f>
        <v>083</v>
      </c>
      <c r="E78" s="144"/>
      <c r="F78" s="144" t="str">
        <f>IF('Upload Sheet Pull'!E80="","",'Upload Sheet Pull'!E80)</f>
        <v/>
      </c>
      <c r="G78" s="144"/>
      <c r="H78" s="152">
        <f>'Upload Sheet Pull'!J80</f>
        <v>0</v>
      </c>
      <c r="I78" s="152">
        <f>'Upload Sheet Pull'!K80</f>
        <v>0</v>
      </c>
      <c r="J78" s="152">
        <f>'Upload Sheet Pull'!L80</f>
        <v>0</v>
      </c>
      <c r="K78" s="152">
        <f>'Upload Sheet Pull'!M80</f>
        <v>0</v>
      </c>
      <c r="L78" s="152">
        <f>'Upload Sheet Pull'!N80</f>
        <v>0</v>
      </c>
      <c r="M78" s="152">
        <f>'Upload Sheet Pull'!O80</f>
        <v>0</v>
      </c>
      <c r="N78" s="152">
        <f>'Upload Sheet Pull'!P80</f>
        <v>0</v>
      </c>
      <c r="O78" s="152">
        <f>'Upload Sheet Pull'!Q80</f>
        <v>0</v>
      </c>
      <c r="P78" s="152">
        <f>'Upload Sheet Pull'!R80</f>
        <v>0</v>
      </c>
      <c r="Q78" s="152">
        <f>'Upload Sheet Pull'!S80</f>
        <v>0</v>
      </c>
      <c r="R78" s="152">
        <f>'Upload Sheet Pull'!T80</f>
        <v>0</v>
      </c>
      <c r="S78" s="152">
        <f>'Upload Sheet Pull'!U80</f>
        <v>0</v>
      </c>
      <c r="T78" s="152">
        <f t="shared" si="1"/>
        <v>0</v>
      </c>
    </row>
    <row r="79" ht="12.75" customHeight="1">
      <c r="A79" s="144" t="str">
        <f>'Upload Sheet Pull'!A81</f>
        <v>Budget</v>
      </c>
      <c r="B79" s="144" t="str">
        <f>'Upload Sheet Pull'!B81</f>
        <v>7006-000000</v>
      </c>
      <c r="C79" s="144">
        <f>'Upload Sheet Pull'!C81</f>
        <v>300</v>
      </c>
      <c r="D79" s="144" t="str">
        <f>'Upload Sheet Pull'!D81</f>
        <v>083</v>
      </c>
      <c r="E79" s="144"/>
      <c r="F79" s="144" t="str">
        <f>IF('Upload Sheet Pull'!E81="","",'Upload Sheet Pull'!E81)</f>
        <v/>
      </c>
      <c r="G79" s="144"/>
      <c r="H79" s="152">
        <f>'Upload Sheet Pull'!J81</f>
        <v>0</v>
      </c>
      <c r="I79" s="152">
        <f>'Upload Sheet Pull'!K81</f>
        <v>0</v>
      </c>
      <c r="J79" s="152">
        <f>'Upload Sheet Pull'!L81</f>
        <v>0</v>
      </c>
      <c r="K79" s="152">
        <f>'Upload Sheet Pull'!M81</f>
        <v>0</v>
      </c>
      <c r="L79" s="152">
        <f>'Upload Sheet Pull'!N81</f>
        <v>0</v>
      </c>
      <c r="M79" s="152">
        <f>'Upload Sheet Pull'!O81</f>
        <v>0</v>
      </c>
      <c r="N79" s="152">
        <f>'Upload Sheet Pull'!P81</f>
        <v>0</v>
      </c>
      <c r="O79" s="152">
        <f>'Upload Sheet Pull'!Q81</f>
        <v>0</v>
      </c>
      <c r="P79" s="152">
        <f>'Upload Sheet Pull'!R81</f>
        <v>0</v>
      </c>
      <c r="Q79" s="152">
        <f>'Upload Sheet Pull'!S81</f>
        <v>0</v>
      </c>
      <c r="R79" s="152">
        <f>'Upload Sheet Pull'!T81</f>
        <v>0</v>
      </c>
      <c r="S79" s="152">
        <f>'Upload Sheet Pull'!U81</f>
        <v>1400</v>
      </c>
      <c r="T79" s="152">
        <f t="shared" si="1"/>
        <v>1400</v>
      </c>
    </row>
    <row r="80" ht="12.75" customHeight="1">
      <c r="A80" s="144" t="str">
        <f>'Upload Sheet Pull'!A82</f>
        <v>Budget</v>
      </c>
      <c r="B80" s="144" t="str">
        <f>'Upload Sheet Pull'!B82</f>
        <v>7010-000000</v>
      </c>
      <c r="C80" s="144">
        <f>'Upload Sheet Pull'!C82</f>
        <v>300</v>
      </c>
      <c r="D80" s="144" t="str">
        <f>'Upload Sheet Pull'!D82</f>
        <v>083</v>
      </c>
      <c r="E80" s="144"/>
      <c r="F80" s="144" t="str">
        <f>IF('Upload Sheet Pull'!E82="","",'Upload Sheet Pull'!E82)</f>
        <v/>
      </c>
      <c r="G80" s="144"/>
      <c r="H80" s="152">
        <f>'Upload Sheet Pull'!J82</f>
        <v>0</v>
      </c>
      <c r="I80" s="152">
        <f>'Upload Sheet Pull'!K82</f>
        <v>0</v>
      </c>
      <c r="J80" s="152">
        <f>'Upload Sheet Pull'!L82</f>
        <v>0</v>
      </c>
      <c r="K80" s="152">
        <f>'Upload Sheet Pull'!M82</f>
        <v>0</v>
      </c>
      <c r="L80" s="152">
        <f>'Upload Sheet Pull'!N82</f>
        <v>0</v>
      </c>
      <c r="M80" s="152">
        <f>'Upload Sheet Pull'!O82</f>
        <v>0</v>
      </c>
      <c r="N80" s="152">
        <f>'Upload Sheet Pull'!P82</f>
        <v>0</v>
      </c>
      <c r="O80" s="152">
        <f>'Upload Sheet Pull'!Q82</f>
        <v>0</v>
      </c>
      <c r="P80" s="152">
        <f>'Upload Sheet Pull'!R82</f>
        <v>0</v>
      </c>
      <c r="Q80" s="152">
        <f>'Upload Sheet Pull'!S82</f>
        <v>0</v>
      </c>
      <c r="R80" s="152">
        <f>'Upload Sheet Pull'!T82</f>
        <v>0</v>
      </c>
      <c r="S80" s="152">
        <f>'Upload Sheet Pull'!U82</f>
        <v>0</v>
      </c>
      <c r="T80" s="152">
        <f t="shared" si="1"/>
        <v>0</v>
      </c>
    </row>
    <row r="81" ht="12.75" customHeight="1">
      <c r="A81" s="144" t="str">
        <f>'Upload Sheet Pull'!A83</f>
        <v>Budget</v>
      </c>
      <c r="B81" s="144" t="str">
        <f>'Upload Sheet Pull'!B83</f>
        <v>7012-000000</v>
      </c>
      <c r="C81" s="144">
        <f>'Upload Sheet Pull'!C83</f>
        <v>300</v>
      </c>
      <c r="D81" s="144" t="str">
        <f>'Upload Sheet Pull'!D83</f>
        <v>083</v>
      </c>
      <c r="E81" s="144"/>
      <c r="F81" s="144" t="str">
        <f>IF('Upload Sheet Pull'!E83="","",'Upload Sheet Pull'!E83)</f>
        <v/>
      </c>
      <c r="G81" s="144"/>
      <c r="H81" s="152">
        <f>'Upload Sheet Pull'!J83</f>
        <v>0</v>
      </c>
      <c r="I81" s="152">
        <f>'Upload Sheet Pull'!K83</f>
        <v>0</v>
      </c>
      <c r="J81" s="152">
        <f>'Upload Sheet Pull'!L83</f>
        <v>0</v>
      </c>
      <c r="K81" s="152">
        <f>'Upload Sheet Pull'!M83</f>
        <v>0</v>
      </c>
      <c r="L81" s="152">
        <f>'Upload Sheet Pull'!N83</f>
        <v>0</v>
      </c>
      <c r="M81" s="152">
        <f>'Upload Sheet Pull'!O83</f>
        <v>0</v>
      </c>
      <c r="N81" s="152">
        <f>'Upload Sheet Pull'!P83</f>
        <v>0</v>
      </c>
      <c r="O81" s="152">
        <f>'Upload Sheet Pull'!Q83</f>
        <v>0</v>
      </c>
      <c r="P81" s="152">
        <f>'Upload Sheet Pull'!R83</f>
        <v>0</v>
      </c>
      <c r="Q81" s="152">
        <f>'Upload Sheet Pull'!S83</f>
        <v>0</v>
      </c>
      <c r="R81" s="152">
        <f>'Upload Sheet Pull'!T83</f>
        <v>0</v>
      </c>
      <c r="S81" s="152">
        <f>'Upload Sheet Pull'!U83</f>
        <v>0</v>
      </c>
      <c r="T81" s="152">
        <f t="shared" si="1"/>
        <v>0</v>
      </c>
    </row>
    <row r="82" ht="12.75" customHeight="1">
      <c r="A82" s="144" t="str">
        <f>'Upload Sheet Pull'!A84</f>
        <v>Budget</v>
      </c>
      <c r="B82" s="144" t="str">
        <f>'Upload Sheet Pull'!B84</f>
        <v>7014-000000</v>
      </c>
      <c r="C82" s="144">
        <f>'Upload Sheet Pull'!C84</f>
        <v>300</v>
      </c>
      <c r="D82" s="144" t="str">
        <f>'Upload Sheet Pull'!D84</f>
        <v>083</v>
      </c>
      <c r="E82" s="144"/>
      <c r="F82" s="144" t="str">
        <f>IF('Upload Sheet Pull'!E84="","",'Upload Sheet Pull'!E84)</f>
        <v/>
      </c>
      <c r="G82" s="144"/>
      <c r="H82" s="152">
        <f>'Upload Sheet Pull'!J84</f>
        <v>0</v>
      </c>
      <c r="I82" s="152">
        <f>'Upload Sheet Pull'!K84</f>
        <v>0</v>
      </c>
      <c r="J82" s="152">
        <f>'Upload Sheet Pull'!L84</f>
        <v>0</v>
      </c>
      <c r="K82" s="152">
        <f>'Upload Sheet Pull'!M84</f>
        <v>0</v>
      </c>
      <c r="L82" s="152">
        <f>'Upload Sheet Pull'!N84</f>
        <v>0</v>
      </c>
      <c r="M82" s="152">
        <f>'Upload Sheet Pull'!O84</f>
        <v>250</v>
      </c>
      <c r="N82" s="152">
        <f>'Upload Sheet Pull'!P84</f>
        <v>0</v>
      </c>
      <c r="O82" s="152">
        <f>'Upload Sheet Pull'!Q84</f>
        <v>0</v>
      </c>
      <c r="P82" s="152">
        <f>'Upload Sheet Pull'!R84</f>
        <v>0</v>
      </c>
      <c r="Q82" s="152">
        <f>'Upload Sheet Pull'!S84</f>
        <v>0</v>
      </c>
      <c r="R82" s="152">
        <f>'Upload Sheet Pull'!T84</f>
        <v>0</v>
      </c>
      <c r="S82" s="152">
        <f>'Upload Sheet Pull'!U84</f>
        <v>250</v>
      </c>
      <c r="T82" s="152">
        <f t="shared" si="1"/>
        <v>500</v>
      </c>
    </row>
    <row r="83" ht="12.75" customHeight="1">
      <c r="A83" s="144" t="str">
        <f>'Upload Sheet Pull'!A85</f>
        <v>Budget</v>
      </c>
      <c r="B83" s="144" t="str">
        <f>'Upload Sheet Pull'!B85</f>
        <v>7016-000000</v>
      </c>
      <c r="C83" s="144">
        <f>'Upload Sheet Pull'!C85</f>
        <v>300</v>
      </c>
      <c r="D83" s="144" t="str">
        <f>'Upload Sheet Pull'!D85</f>
        <v>083</v>
      </c>
      <c r="E83" s="144"/>
      <c r="F83" s="144" t="str">
        <f>IF('Upload Sheet Pull'!E85="","",'Upload Sheet Pull'!E85)</f>
        <v/>
      </c>
      <c r="G83" s="144"/>
      <c r="H83" s="152">
        <f>'Upload Sheet Pull'!J85</f>
        <v>0</v>
      </c>
      <c r="I83" s="152">
        <f>'Upload Sheet Pull'!K85</f>
        <v>0</v>
      </c>
      <c r="J83" s="152">
        <f>'Upload Sheet Pull'!L85</f>
        <v>0</v>
      </c>
      <c r="K83" s="152">
        <f>'Upload Sheet Pull'!M85</f>
        <v>0</v>
      </c>
      <c r="L83" s="152">
        <f>'Upload Sheet Pull'!N85</f>
        <v>0</v>
      </c>
      <c r="M83" s="152">
        <f>'Upload Sheet Pull'!O85</f>
        <v>150</v>
      </c>
      <c r="N83" s="152">
        <f>'Upload Sheet Pull'!P85</f>
        <v>0</v>
      </c>
      <c r="O83" s="152">
        <f>'Upload Sheet Pull'!Q85</f>
        <v>0</v>
      </c>
      <c r="P83" s="152">
        <f>'Upload Sheet Pull'!R85</f>
        <v>0</v>
      </c>
      <c r="Q83" s="152">
        <f>'Upload Sheet Pull'!S85</f>
        <v>0</v>
      </c>
      <c r="R83" s="152">
        <f>'Upload Sheet Pull'!T85</f>
        <v>0</v>
      </c>
      <c r="S83" s="152">
        <f>'Upload Sheet Pull'!U85</f>
        <v>350</v>
      </c>
      <c r="T83" s="152">
        <f t="shared" si="1"/>
        <v>500</v>
      </c>
    </row>
    <row r="84" ht="12.75" customHeight="1">
      <c r="A84" s="144" t="str">
        <f>'Upload Sheet Pull'!A86</f>
        <v>Budget</v>
      </c>
      <c r="B84" s="144" t="str">
        <f>'Upload Sheet Pull'!B86</f>
        <v>7020-000000</v>
      </c>
      <c r="C84" s="144">
        <f>'Upload Sheet Pull'!C86</f>
        <v>300</v>
      </c>
      <c r="D84" s="144" t="str">
        <f>'Upload Sheet Pull'!D86</f>
        <v>083</v>
      </c>
      <c r="E84" s="144"/>
      <c r="F84" s="144" t="str">
        <f>IF('Upload Sheet Pull'!E86="","",'Upload Sheet Pull'!E86)</f>
        <v/>
      </c>
      <c r="G84" s="144"/>
      <c r="H84" s="152">
        <f>'Upload Sheet Pull'!J86</f>
        <v>0</v>
      </c>
      <c r="I84" s="152">
        <f>'Upload Sheet Pull'!K86</f>
        <v>0</v>
      </c>
      <c r="J84" s="152">
        <f>'Upload Sheet Pull'!L86</f>
        <v>0</v>
      </c>
      <c r="K84" s="152">
        <f>'Upload Sheet Pull'!M86</f>
        <v>0</v>
      </c>
      <c r="L84" s="152">
        <f>'Upload Sheet Pull'!N86</f>
        <v>0</v>
      </c>
      <c r="M84" s="152">
        <f>'Upload Sheet Pull'!O86</f>
        <v>0</v>
      </c>
      <c r="N84" s="152">
        <f>'Upload Sheet Pull'!P86</f>
        <v>0</v>
      </c>
      <c r="O84" s="152">
        <f>'Upload Sheet Pull'!Q86</f>
        <v>0</v>
      </c>
      <c r="P84" s="152">
        <f>'Upload Sheet Pull'!R86</f>
        <v>0</v>
      </c>
      <c r="Q84" s="152">
        <f>'Upload Sheet Pull'!S86</f>
        <v>0</v>
      </c>
      <c r="R84" s="152">
        <f>'Upload Sheet Pull'!T86</f>
        <v>0</v>
      </c>
      <c r="S84" s="152">
        <f>'Upload Sheet Pull'!U86</f>
        <v>0</v>
      </c>
      <c r="T84" s="152">
        <f t="shared" si="1"/>
        <v>0</v>
      </c>
    </row>
    <row r="85" ht="12.75" customHeight="1">
      <c r="A85" s="144" t="str">
        <f>'Upload Sheet Pull'!A87</f>
        <v>Budget</v>
      </c>
      <c r="B85" s="144" t="str">
        <f>'Upload Sheet Pull'!B87</f>
        <v>7030-000000</v>
      </c>
      <c r="C85" s="144">
        <f>'Upload Sheet Pull'!C87</f>
        <v>300</v>
      </c>
      <c r="D85" s="144" t="str">
        <f>'Upload Sheet Pull'!D87</f>
        <v>083</v>
      </c>
      <c r="E85" s="144"/>
      <c r="F85" s="144" t="str">
        <f>IF('Upload Sheet Pull'!E87="","",'Upload Sheet Pull'!E87)</f>
        <v/>
      </c>
      <c r="G85" s="144"/>
      <c r="H85" s="152">
        <f>'Upload Sheet Pull'!J87</f>
        <v>0</v>
      </c>
      <c r="I85" s="152">
        <f>'Upload Sheet Pull'!K87</f>
        <v>0</v>
      </c>
      <c r="J85" s="152">
        <f>'Upload Sheet Pull'!L87</f>
        <v>0</v>
      </c>
      <c r="K85" s="152">
        <f>'Upload Sheet Pull'!M87</f>
        <v>0</v>
      </c>
      <c r="L85" s="152">
        <f>'Upload Sheet Pull'!N87</f>
        <v>0</v>
      </c>
      <c r="M85" s="152">
        <f>'Upload Sheet Pull'!O87</f>
        <v>50</v>
      </c>
      <c r="N85" s="152">
        <f>'Upload Sheet Pull'!P87</f>
        <v>0</v>
      </c>
      <c r="O85" s="152">
        <f>'Upload Sheet Pull'!Q87</f>
        <v>0</v>
      </c>
      <c r="P85" s="152">
        <f>'Upload Sheet Pull'!R87</f>
        <v>0</v>
      </c>
      <c r="Q85" s="152">
        <f>'Upload Sheet Pull'!S87</f>
        <v>0</v>
      </c>
      <c r="R85" s="152">
        <f>'Upload Sheet Pull'!T87</f>
        <v>0</v>
      </c>
      <c r="S85" s="152">
        <f>'Upload Sheet Pull'!U87</f>
        <v>50</v>
      </c>
      <c r="T85" s="152">
        <f t="shared" si="1"/>
        <v>100</v>
      </c>
    </row>
    <row r="86" ht="12.75" customHeight="1">
      <c r="A86" s="144" t="str">
        <f>'Upload Sheet Pull'!A88</f>
        <v>Budget</v>
      </c>
      <c r="B86" s="144" t="str">
        <f>'Upload Sheet Pull'!B88</f>
        <v>7070-000000</v>
      </c>
      <c r="C86" s="144">
        <f>'Upload Sheet Pull'!C88</f>
        <v>300</v>
      </c>
      <c r="D86" s="144" t="str">
        <f>'Upload Sheet Pull'!D88</f>
        <v>083</v>
      </c>
      <c r="E86" s="144"/>
      <c r="F86" s="144" t="str">
        <f>IF('Upload Sheet Pull'!E88="","",'Upload Sheet Pull'!E88)</f>
        <v/>
      </c>
      <c r="G86" s="144"/>
      <c r="H86" s="152">
        <f>'Upload Sheet Pull'!J88</f>
        <v>0</v>
      </c>
      <c r="I86" s="152">
        <f>'Upload Sheet Pull'!K88</f>
        <v>0</v>
      </c>
      <c r="J86" s="152">
        <f>'Upload Sheet Pull'!L88</f>
        <v>0</v>
      </c>
      <c r="K86" s="152">
        <f>'Upload Sheet Pull'!M88</f>
        <v>0</v>
      </c>
      <c r="L86" s="152">
        <f>'Upload Sheet Pull'!N88</f>
        <v>0</v>
      </c>
      <c r="M86" s="152">
        <f>'Upload Sheet Pull'!O88</f>
        <v>0</v>
      </c>
      <c r="N86" s="152">
        <f>'Upload Sheet Pull'!P88</f>
        <v>0</v>
      </c>
      <c r="O86" s="152">
        <f>'Upload Sheet Pull'!Q88</f>
        <v>0</v>
      </c>
      <c r="P86" s="152">
        <f>'Upload Sheet Pull'!R88</f>
        <v>0</v>
      </c>
      <c r="Q86" s="152">
        <f>'Upload Sheet Pull'!S88</f>
        <v>0</v>
      </c>
      <c r="R86" s="152">
        <f>'Upload Sheet Pull'!T88</f>
        <v>0</v>
      </c>
      <c r="S86" s="152">
        <f>'Upload Sheet Pull'!U88</f>
        <v>0</v>
      </c>
      <c r="T86" s="152">
        <f t="shared" si="1"/>
        <v>0</v>
      </c>
    </row>
    <row r="87" ht="12.75" customHeight="1">
      <c r="A87" s="144" t="str">
        <f>'Upload Sheet Pull'!A89</f>
        <v>Budget</v>
      </c>
      <c r="B87" s="144" t="str">
        <f>'Upload Sheet Pull'!B89</f>
        <v>7072-000000</v>
      </c>
      <c r="C87" s="144">
        <f>'Upload Sheet Pull'!C89</f>
        <v>300</v>
      </c>
      <c r="D87" s="144" t="str">
        <f>'Upload Sheet Pull'!D89</f>
        <v>083</v>
      </c>
      <c r="E87" s="144"/>
      <c r="F87" s="144" t="str">
        <f>IF('Upload Sheet Pull'!E89="","",'Upload Sheet Pull'!E89)</f>
        <v/>
      </c>
      <c r="G87" s="144"/>
      <c r="H87" s="152">
        <f>'Upload Sheet Pull'!J89</f>
        <v>0</v>
      </c>
      <c r="I87" s="152">
        <f>'Upload Sheet Pull'!K89</f>
        <v>0</v>
      </c>
      <c r="J87" s="152">
        <f>'Upload Sheet Pull'!L89</f>
        <v>0</v>
      </c>
      <c r="K87" s="152">
        <f>'Upload Sheet Pull'!M89</f>
        <v>0</v>
      </c>
      <c r="L87" s="152">
        <f>'Upload Sheet Pull'!N89</f>
        <v>0</v>
      </c>
      <c r="M87" s="152">
        <f>'Upload Sheet Pull'!O89</f>
        <v>0</v>
      </c>
      <c r="N87" s="152">
        <f>'Upload Sheet Pull'!P89</f>
        <v>0</v>
      </c>
      <c r="O87" s="152">
        <f>'Upload Sheet Pull'!Q89</f>
        <v>0</v>
      </c>
      <c r="P87" s="152">
        <f>'Upload Sheet Pull'!R89</f>
        <v>0</v>
      </c>
      <c r="Q87" s="152">
        <f>'Upload Sheet Pull'!S89</f>
        <v>0</v>
      </c>
      <c r="R87" s="152">
        <f>'Upload Sheet Pull'!T89</f>
        <v>0</v>
      </c>
      <c r="S87" s="152">
        <f>'Upload Sheet Pull'!U89</f>
        <v>0</v>
      </c>
      <c r="T87" s="152">
        <f t="shared" si="1"/>
        <v>0</v>
      </c>
    </row>
    <row r="88" ht="12.75" customHeight="1">
      <c r="A88" s="144" t="str">
        <f>'Upload Sheet Pull'!A90</f>
        <v>Budget</v>
      </c>
      <c r="B88" s="144" t="str">
        <f>'Upload Sheet Pull'!B90</f>
        <v>7080-000000</v>
      </c>
      <c r="C88" s="144">
        <f>'Upload Sheet Pull'!C90</f>
        <v>300</v>
      </c>
      <c r="D88" s="144" t="str">
        <f>'Upload Sheet Pull'!D90</f>
        <v>083</v>
      </c>
      <c r="E88" s="144"/>
      <c r="F88" s="144" t="str">
        <f>IF('Upload Sheet Pull'!E90="","",'Upload Sheet Pull'!E90)</f>
        <v/>
      </c>
      <c r="G88" s="144"/>
      <c r="H88" s="152">
        <f>'Upload Sheet Pull'!J90</f>
        <v>0</v>
      </c>
      <c r="I88" s="152">
        <f>'Upload Sheet Pull'!K90</f>
        <v>0</v>
      </c>
      <c r="J88" s="152">
        <f>'Upload Sheet Pull'!L90</f>
        <v>0</v>
      </c>
      <c r="K88" s="152">
        <f>'Upload Sheet Pull'!M90</f>
        <v>0</v>
      </c>
      <c r="L88" s="152">
        <f>'Upload Sheet Pull'!N90</f>
        <v>0</v>
      </c>
      <c r="M88" s="152">
        <f>'Upload Sheet Pull'!O90</f>
        <v>0</v>
      </c>
      <c r="N88" s="152">
        <f>'Upload Sheet Pull'!P90</f>
        <v>0</v>
      </c>
      <c r="O88" s="152">
        <f>'Upload Sheet Pull'!Q90</f>
        <v>0</v>
      </c>
      <c r="P88" s="152">
        <f>'Upload Sheet Pull'!R90</f>
        <v>0</v>
      </c>
      <c r="Q88" s="152">
        <f>'Upload Sheet Pull'!S90</f>
        <v>0</v>
      </c>
      <c r="R88" s="152">
        <f>'Upload Sheet Pull'!T90</f>
        <v>0</v>
      </c>
      <c r="S88" s="152">
        <f>'Upload Sheet Pull'!U90</f>
        <v>0</v>
      </c>
      <c r="T88" s="152">
        <f t="shared" si="1"/>
        <v>0</v>
      </c>
    </row>
    <row r="89" ht="12.75" customHeight="1">
      <c r="A89" s="144" t="str">
        <f>'Upload Sheet Pull'!A91</f>
        <v>Budget</v>
      </c>
      <c r="B89" s="144" t="str">
        <f>'Upload Sheet Pull'!B91</f>
        <v>7086-000000</v>
      </c>
      <c r="C89" s="144">
        <f>'Upload Sheet Pull'!C91</f>
        <v>300</v>
      </c>
      <c r="D89" s="144" t="str">
        <f>'Upload Sheet Pull'!D91</f>
        <v>083</v>
      </c>
      <c r="E89" s="144"/>
      <c r="F89" s="144" t="str">
        <f>IF('Upload Sheet Pull'!E91="","",'Upload Sheet Pull'!E91)</f>
        <v/>
      </c>
      <c r="G89" s="144"/>
      <c r="H89" s="152">
        <f>'Upload Sheet Pull'!J91</f>
        <v>0</v>
      </c>
      <c r="I89" s="152">
        <f>'Upload Sheet Pull'!K91</f>
        <v>0</v>
      </c>
      <c r="J89" s="152">
        <f>'Upload Sheet Pull'!L91</f>
        <v>0</v>
      </c>
      <c r="K89" s="152">
        <f>'Upload Sheet Pull'!M91</f>
        <v>0</v>
      </c>
      <c r="L89" s="152">
        <f>'Upload Sheet Pull'!N91</f>
        <v>0</v>
      </c>
      <c r="M89" s="152">
        <f>'Upload Sheet Pull'!O91</f>
        <v>0</v>
      </c>
      <c r="N89" s="152">
        <f>'Upload Sheet Pull'!P91</f>
        <v>0</v>
      </c>
      <c r="O89" s="152">
        <f>'Upload Sheet Pull'!Q91</f>
        <v>0</v>
      </c>
      <c r="P89" s="152">
        <f>'Upload Sheet Pull'!R91</f>
        <v>0</v>
      </c>
      <c r="Q89" s="152">
        <f>'Upload Sheet Pull'!S91</f>
        <v>0</v>
      </c>
      <c r="R89" s="152">
        <f>'Upload Sheet Pull'!T91</f>
        <v>0</v>
      </c>
      <c r="S89" s="152">
        <f>'Upload Sheet Pull'!U91</f>
        <v>0</v>
      </c>
      <c r="T89" s="152">
        <f t="shared" si="1"/>
        <v>0</v>
      </c>
    </row>
    <row r="90" ht="12.75" customHeight="1">
      <c r="A90" s="144" t="str">
        <f>'Upload Sheet Pull'!A92</f>
        <v>Budget</v>
      </c>
      <c r="B90" s="144" t="str">
        <f>'Upload Sheet Pull'!B92</f>
        <v>7090-000000</v>
      </c>
      <c r="C90" s="144">
        <f>'Upload Sheet Pull'!C92</f>
        <v>300</v>
      </c>
      <c r="D90" s="144" t="str">
        <f>'Upload Sheet Pull'!D92</f>
        <v>083</v>
      </c>
      <c r="E90" s="144"/>
      <c r="F90" s="144" t="str">
        <f>IF('Upload Sheet Pull'!E92="","",'Upload Sheet Pull'!E92)</f>
        <v/>
      </c>
      <c r="G90" s="144"/>
      <c r="H90" s="152">
        <f>'Upload Sheet Pull'!J92</f>
        <v>0</v>
      </c>
      <c r="I90" s="152">
        <f>'Upload Sheet Pull'!K92</f>
        <v>0</v>
      </c>
      <c r="J90" s="152">
        <f>'Upload Sheet Pull'!L92</f>
        <v>0</v>
      </c>
      <c r="K90" s="152">
        <f>'Upload Sheet Pull'!M92</f>
        <v>0</v>
      </c>
      <c r="L90" s="152">
        <f>'Upload Sheet Pull'!N92</f>
        <v>0</v>
      </c>
      <c r="M90" s="152">
        <f>'Upload Sheet Pull'!O92</f>
        <v>0</v>
      </c>
      <c r="N90" s="152">
        <f>'Upload Sheet Pull'!P92</f>
        <v>0</v>
      </c>
      <c r="O90" s="152">
        <f>'Upload Sheet Pull'!Q92</f>
        <v>0</v>
      </c>
      <c r="P90" s="152">
        <f>'Upload Sheet Pull'!R92</f>
        <v>0</v>
      </c>
      <c r="Q90" s="152">
        <f>'Upload Sheet Pull'!S92</f>
        <v>0</v>
      </c>
      <c r="R90" s="152">
        <f>'Upload Sheet Pull'!T92</f>
        <v>0</v>
      </c>
      <c r="S90" s="152">
        <f>'Upload Sheet Pull'!U92</f>
        <v>0</v>
      </c>
      <c r="T90" s="152">
        <f t="shared" si="1"/>
        <v>0</v>
      </c>
    </row>
    <row r="91" ht="12.75" customHeight="1">
      <c r="A91" s="144" t="str">
        <f>'Upload Sheet Pull'!A93</f>
        <v>Budget</v>
      </c>
      <c r="B91" s="144" t="str">
        <f>'Upload Sheet Pull'!B93</f>
        <v>7082-000000</v>
      </c>
      <c r="C91" s="144">
        <f>'Upload Sheet Pull'!C93</f>
        <v>300</v>
      </c>
      <c r="D91" s="144" t="str">
        <f>'Upload Sheet Pull'!D93</f>
        <v>083</v>
      </c>
      <c r="E91" s="144"/>
      <c r="F91" s="144" t="str">
        <f>IF('Upload Sheet Pull'!E93="","",'Upload Sheet Pull'!E93)</f>
        <v/>
      </c>
      <c r="G91" s="144"/>
      <c r="H91" s="152">
        <f>'Upload Sheet Pull'!J93</f>
        <v>0</v>
      </c>
      <c r="I91" s="152">
        <f>'Upload Sheet Pull'!K93</f>
        <v>0</v>
      </c>
      <c r="J91" s="152">
        <f>'Upload Sheet Pull'!L93</f>
        <v>0</v>
      </c>
      <c r="K91" s="152">
        <f>'Upload Sheet Pull'!M93</f>
        <v>0</v>
      </c>
      <c r="L91" s="152">
        <f>'Upload Sheet Pull'!N93</f>
        <v>0</v>
      </c>
      <c r="M91" s="152">
        <f>'Upload Sheet Pull'!O93</f>
        <v>0</v>
      </c>
      <c r="N91" s="152">
        <f>'Upload Sheet Pull'!P93</f>
        <v>0</v>
      </c>
      <c r="O91" s="152">
        <f>'Upload Sheet Pull'!Q93</f>
        <v>0</v>
      </c>
      <c r="P91" s="152">
        <f>'Upload Sheet Pull'!R93</f>
        <v>0</v>
      </c>
      <c r="Q91" s="152">
        <f>'Upload Sheet Pull'!S93</f>
        <v>0</v>
      </c>
      <c r="R91" s="152">
        <f>'Upload Sheet Pull'!T93</f>
        <v>0</v>
      </c>
      <c r="S91" s="152">
        <f>'Upload Sheet Pull'!U93</f>
        <v>300</v>
      </c>
      <c r="T91" s="152">
        <f t="shared" si="1"/>
        <v>300</v>
      </c>
    </row>
    <row r="92" ht="12.75" customHeight="1">
      <c r="A92" s="144" t="str">
        <f>'Upload Sheet Pull'!A94</f>
        <v>Budget</v>
      </c>
      <c r="B92" s="144" t="str">
        <f>'Upload Sheet Pull'!B94</f>
        <v/>
      </c>
      <c r="C92" s="144">
        <f>'Upload Sheet Pull'!C94</f>
        <v>300</v>
      </c>
      <c r="D92" s="144" t="str">
        <f>'Upload Sheet Pull'!D94</f>
        <v>083</v>
      </c>
      <c r="E92" s="144"/>
      <c r="F92" s="144" t="str">
        <f>IF('Upload Sheet Pull'!E94="","",'Upload Sheet Pull'!E94)</f>
        <v/>
      </c>
      <c r="G92" s="144"/>
      <c r="H92" s="152">
        <f>'Upload Sheet Pull'!J94</f>
        <v>0</v>
      </c>
      <c r="I92" s="152">
        <f>'Upload Sheet Pull'!K94</f>
        <v>0</v>
      </c>
      <c r="J92" s="152">
        <f>'Upload Sheet Pull'!L94</f>
        <v>0</v>
      </c>
      <c r="K92" s="152">
        <f>'Upload Sheet Pull'!M94</f>
        <v>0</v>
      </c>
      <c r="L92" s="152">
        <f>'Upload Sheet Pull'!N94</f>
        <v>0</v>
      </c>
      <c r="M92" s="152">
        <f>'Upload Sheet Pull'!O94</f>
        <v>0</v>
      </c>
      <c r="N92" s="152">
        <f>'Upload Sheet Pull'!P94</f>
        <v>0</v>
      </c>
      <c r="O92" s="152">
        <f>'Upload Sheet Pull'!Q94</f>
        <v>0</v>
      </c>
      <c r="P92" s="152">
        <f>'Upload Sheet Pull'!R94</f>
        <v>0</v>
      </c>
      <c r="Q92" s="152">
        <f>'Upload Sheet Pull'!S94</f>
        <v>0</v>
      </c>
      <c r="R92" s="152">
        <f>'Upload Sheet Pull'!T94</f>
        <v>0</v>
      </c>
      <c r="S92" s="152">
        <f>'Upload Sheet Pull'!U94</f>
        <v>0</v>
      </c>
      <c r="T92" s="152">
        <f t="shared" si="1"/>
        <v>0</v>
      </c>
    </row>
    <row r="93" ht="12.75" customHeight="1">
      <c r="A93" s="144" t="str">
        <f>'Upload Sheet Pull'!A95</f>
        <v>Budget</v>
      </c>
      <c r="B93" s="144" t="str">
        <f>'Upload Sheet Pull'!B95</f>
        <v/>
      </c>
      <c r="C93" s="144">
        <f>'Upload Sheet Pull'!C95</f>
        <v>300</v>
      </c>
      <c r="D93" s="144" t="str">
        <f>'Upload Sheet Pull'!D95</f>
        <v>083</v>
      </c>
      <c r="E93" s="144"/>
      <c r="F93" s="144" t="str">
        <f>IF('Upload Sheet Pull'!E95="","",'Upload Sheet Pull'!E95)</f>
        <v/>
      </c>
      <c r="G93" s="144"/>
      <c r="H93" s="152">
        <f>'Upload Sheet Pull'!J95</f>
        <v>0</v>
      </c>
      <c r="I93" s="152">
        <f>'Upload Sheet Pull'!K95</f>
        <v>0</v>
      </c>
      <c r="J93" s="152">
        <f>'Upload Sheet Pull'!L95</f>
        <v>0</v>
      </c>
      <c r="K93" s="152">
        <f>'Upload Sheet Pull'!M95</f>
        <v>0</v>
      </c>
      <c r="L93" s="152">
        <f>'Upload Sheet Pull'!N95</f>
        <v>0</v>
      </c>
      <c r="M93" s="152">
        <f>'Upload Sheet Pull'!O95</f>
        <v>0</v>
      </c>
      <c r="N93" s="152">
        <f>'Upload Sheet Pull'!P95</f>
        <v>0</v>
      </c>
      <c r="O93" s="152">
        <f>'Upload Sheet Pull'!Q95</f>
        <v>0</v>
      </c>
      <c r="P93" s="152">
        <f>'Upload Sheet Pull'!R95</f>
        <v>0</v>
      </c>
      <c r="Q93" s="152">
        <f>'Upload Sheet Pull'!S95</f>
        <v>0</v>
      </c>
      <c r="R93" s="152">
        <f>'Upload Sheet Pull'!T95</f>
        <v>0</v>
      </c>
      <c r="S93" s="152">
        <f>'Upload Sheet Pull'!U95</f>
        <v>0</v>
      </c>
      <c r="T93" s="152">
        <f t="shared" si="1"/>
        <v>0</v>
      </c>
    </row>
    <row r="94" ht="12.75" customHeight="1">
      <c r="A94" s="144" t="str">
        <f>'Upload Sheet Pull'!A96</f>
        <v>Budget</v>
      </c>
      <c r="B94" s="144" t="str">
        <f>'Upload Sheet Pull'!B96</f>
        <v>6045-000000</v>
      </c>
      <c r="C94" s="144">
        <f>'Upload Sheet Pull'!C96</f>
        <v>400</v>
      </c>
      <c r="D94" s="144" t="str">
        <f>'Upload Sheet Pull'!D96</f>
        <v>083</v>
      </c>
      <c r="E94" s="144"/>
      <c r="F94" s="144" t="str">
        <f>IF('Upload Sheet Pull'!E96="","",'Upload Sheet Pull'!E96)</f>
        <v/>
      </c>
      <c r="G94" s="144"/>
      <c r="H94" s="152">
        <f>'Upload Sheet Pull'!J96</f>
        <v>0</v>
      </c>
      <c r="I94" s="152">
        <f>'Upload Sheet Pull'!K96</f>
        <v>0</v>
      </c>
      <c r="J94" s="152">
        <f>'Upload Sheet Pull'!L96</f>
        <v>0</v>
      </c>
      <c r="K94" s="152">
        <f>'Upload Sheet Pull'!M96</f>
        <v>0</v>
      </c>
      <c r="L94" s="152">
        <f>'Upload Sheet Pull'!N96</f>
        <v>0</v>
      </c>
      <c r="M94" s="152">
        <f>'Upload Sheet Pull'!O96</f>
        <v>0</v>
      </c>
      <c r="N94" s="152">
        <f>'Upload Sheet Pull'!P96</f>
        <v>0</v>
      </c>
      <c r="O94" s="152">
        <f>'Upload Sheet Pull'!Q96</f>
        <v>0</v>
      </c>
      <c r="P94" s="152">
        <f>'Upload Sheet Pull'!R96</f>
        <v>0</v>
      </c>
      <c r="Q94" s="152">
        <f>'Upload Sheet Pull'!S96</f>
        <v>0</v>
      </c>
      <c r="R94" s="152">
        <f>'Upload Sheet Pull'!T96</f>
        <v>0</v>
      </c>
      <c r="S94" s="152">
        <f>'Upload Sheet Pull'!U96</f>
        <v>0</v>
      </c>
      <c r="T94" s="152">
        <f t="shared" si="1"/>
        <v>0</v>
      </c>
    </row>
    <row r="95" ht="12.75" customHeight="1">
      <c r="A95" s="144" t="str">
        <f>'Upload Sheet Pull'!A97</f>
        <v>Budget</v>
      </c>
      <c r="B95" s="144" t="str">
        <f>'Upload Sheet Pull'!B97</f>
        <v>7002-000000</v>
      </c>
      <c r="C95" s="144">
        <f>'Upload Sheet Pull'!C97</f>
        <v>400</v>
      </c>
      <c r="D95" s="144" t="str">
        <f>'Upload Sheet Pull'!D97</f>
        <v>083</v>
      </c>
      <c r="E95" s="144"/>
      <c r="F95" s="144" t="str">
        <f>IF('Upload Sheet Pull'!E97="","",'Upload Sheet Pull'!E97)</f>
        <v/>
      </c>
      <c r="G95" s="144"/>
      <c r="H95" s="152">
        <f>'Upload Sheet Pull'!J97</f>
        <v>0</v>
      </c>
      <c r="I95" s="152">
        <f>'Upload Sheet Pull'!K97</f>
        <v>0</v>
      </c>
      <c r="J95" s="152">
        <f>'Upload Sheet Pull'!L97</f>
        <v>0</v>
      </c>
      <c r="K95" s="152">
        <f>'Upload Sheet Pull'!M97</f>
        <v>0</v>
      </c>
      <c r="L95" s="152">
        <f>'Upload Sheet Pull'!N97</f>
        <v>0</v>
      </c>
      <c r="M95" s="152">
        <f>'Upload Sheet Pull'!O97</f>
        <v>0</v>
      </c>
      <c r="N95" s="152">
        <f>'Upload Sheet Pull'!P97</f>
        <v>0</v>
      </c>
      <c r="O95" s="152">
        <f>'Upload Sheet Pull'!Q97</f>
        <v>0</v>
      </c>
      <c r="P95" s="152">
        <f>'Upload Sheet Pull'!R97</f>
        <v>0</v>
      </c>
      <c r="Q95" s="152">
        <f>'Upload Sheet Pull'!S97</f>
        <v>0</v>
      </c>
      <c r="R95" s="152">
        <f>'Upload Sheet Pull'!T97</f>
        <v>0</v>
      </c>
      <c r="S95" s="152">
        <f>'Upload Sheet Pull'!U97</f>
        <v>0</v>
      </c>
      <c r="T95" s="152">
        <f t="shared" si="1"/>
        <v>0</v>
      </c>
    </row>
    <row r="96" ht="12.75" customHeight="1">
      <c r="A96" s="144" t="str">
        <f>'Upload Sheet Pull'!A98</f>
        <v>Budget</v>
      </c>
      <c r="B96" s="144" t="str">
        <f>'Upload Sheet Pull'!B98</f>
        <v>6010-000000</v>
      </c>
      <c r="C96" s="144">
        <f>'Upload Sheet Pull'!C98</f>
        <v>990</v>
      </c>
      <c r="D96" s="144" t="str">
        <f>'Upload Sheet Pull'!D98</f>
        <v>083</v>
      </c>
      <c r="E96" s="144"/>
      <c r="F96" s="144" t="str">
        <f>IF('Upload Sheet Pull'!E98="","",'Upload Sheet Pull'!E98)</f>
        <v/>
      </c>
      <c r="G96" s="144"/>
      <c r="H96" s="152">
        <f>'Upload Sheet Pull'!J98</f>
        <v>0</v>
      </c>
      <c r="I96" s="152">
        <f>'Upload Sheet Pull'!K98</f>
        <v>0</v>
      </c>
      <c r="J96" s="152">
        <f>'Upload Sheet Pull'!L98</f>
        <v>0</v>
      </c>
      <c r="K96" s="152">
        <f>'Upload Sheet Pull'!M98</f>
        <v>0</v>
      </c>
      <c r="L96" s="152">
        <f>'Upload Sheet Pull'!N98</f>
        <v>0</v>
      </c>
      <c r="M96" s="152">
        <f>'Upload Sheet Pull'!O98</f>
        <v>0</v>
      </c>
      <c r="N96" s="152">
        <f>'Upload Sheet Pull'!P98</f>
        <v>0</v>
      </c>
      <c r="O96" s="152">
        <f>'Upload Sheet Pull'!Q98</f>
        <v>0</v>
      </c>
      <c r="P96" s="152">
        <f>'Upload Sheet Pull'!R98</f>
        <v>0</v>
      </c>
      <c r="Q96" s="152">
        <f>'Upload Sheet Pull'!S98</f>
        <v>0</v>
      </c>
      <c r="R96" s="152">
        <f>'Upload Sheet Pull'!T98</f>
        <v>0</v>
      </c>
      <c r="S96" s="152">
        <f>'Upload Sheet Pull'!U98</f>
        <v>0</v>
      </c>
      <c r="T96" s="152">
        <f t="shared" si="1"/>
        <v>0</v>
      </c>
    </row>
    <row r="97" ht="12.75" customHeight="1">
      <c r="A97" s="144" t="str">
        <f>'Upload Sheet Pull'!A99</f>
        <v>Budget</v>
      </c>
      <c r="B97" s="144" t="str">
        <f>'Upload Sheet Pull'!B99</f>
        <v>6015-000000</v>
      </c>
      <c r="C97" s="144">
        <f>'Upload Sheet Pull'!C99</f>
        <v>990</v>
      </c>
      <c r="D97" s="144" t="str">
        <f>'Upload Sheet Pull'!D99</f>
        <v>083</v>
      </c>
      <c r="E97" s="144"/>
      <c r="F97" s="144" t="str">
        <f>IF('Upload Sheet Pull'!E99="","",'Upload Sheet Pull'!E99)</f>
        <v/>
      </c>
      <c r="G97" s="144"/>
      <c r="H97" s="152">
        <f>'Upload Sheet Pull'!J99</f>
        <v>0</v>
      </c>
      <c r="I97" s="152">
        <f>'Upload Sheet Pull'!K99</f>
        <v>0</v>
      </c>
      <c r="J97" s="152">
        <f>'Upload Sheet Pull'!L99</f>
        <v>0</v>
      </c>
      <c r="K97" s="152">
        <f>'Upload Sheet Pull'!M99</f>
        <v>0</v>
      </c>
      <c r="L97" s="152">
        <f>'Upload Sheet Pull'!N99</f>
        <v>0</v>
      </c>
      <c r="M97" s="152">
        <f>'Upload Sheet Pull'!O99</f>
        <v>0</v>
      </c>
      <c r="N97" s="152">
        <f>'Upload Sheet Pull'!P99</f>
        <v>0</v>
      </c>
      <c r="O97" s="152">
        <f>'Upload Sheet Pull'!Q99</f>
        <v>0</v>
      </c>
      <c r="P97" s="152">
        <f>'Upload Sheet Pull'!R99</f>
        <v>0</v>
      </c>
      <c r="Q97" s="152">
        <f>'Upload Sheet Pull'!S99</f>
        <v>0</v>
      </c>
      <c r="R97" s="152">
        <f>'Upload Sheet Pull'!T99</f>
        <v>0</v>
      </c>
      <c r="S97" s="152">
        <f>'Upload Sheet Pull'!U99</f>
        <v>0</v>
      </c>
      <c r="T97" s="152">
        <f t="shared" si="1"/>
        <v>0</v>
      </c>
    </row>
    <row r="98" ht="12.75" customHeight="1">
      <c r="A98" s="144" t="str">
        <f>'Upload Sheet Pull'!A100</f>
        <v>Budget</v>
      </c>
      <c r="B98" s="144" t="str">
        <f>'Upload Sheet Pull'!B100</f>
        <v>6020-000000</v>
      </c>
      <c r="C98" s="144">
        <f>'Upload Sheet Pull'!C100</f>
        <v>990</v>
      </c>
      <c r="D98" s="144" t="str">
        <f>'Upload Sheet Pull'!D100</f>
        <v>083</v>
      </c>
      <c r="E98" s="144"/>
      <c r="F98" s="144" t="str">
        <f>IF('Upload Sheet Pull'!E100="","",'Upload Sheet Pull'!E100)</f>
        <v/>
      </c>
      <c r="G98" s="144"/>
      <c r="H98" s="152">
        <f>'Upload Sheet Pull'!J100</f>
        <v>0</v>
      </c>
      <c r="I98" s="152">
        <f>'Upload Sheet Pull'!K100</f>
        <v>0</v>
      </c>
      <c r="J98" s="152">
        <f>'Upload Sheet Pull'!L100</f>
        <v>0</v>
      </c>
      <c r="K98" s="152">
        <f>'Upload Sheet Pull'!M100</f>
        <v>0</v>
      </c>
      <c r="L98" s="152">
        <f>'Upload Sheet Pull'!N100</f>
        <v>0</v>
      </c>
      <c r="M98" s="152">
        <f>'Upload Sheet Pull'!O100</f>
        <v>0</v>
      </c>
      <c r="N98" s="152">
        <f>'Upload Sheet Pull'!P100</f>
        <v>0</v>
      </c>
      <c r="O98" s="152">
        <f>'Upload Sheet Pull'!Q100</f>
        <v>0</v>
      </c>
      <c r="P98" s="152">
        <f>'Upload Sheet Pull'!R100</f>
        <v>0</v>
      </c>
      <c r="Q98" s="152">
        <f>'Upload Sheet Pull'!S100</f>
        <v>0</v>
      </c>
      <c r="R98" s="152">
        <f>'Upload Sheet Pull'!T100</f>
        <v>0</v>
      </c>
      <c r="S98" s="152">
        <f>'Upload Sheet Pull'!U100</f>
        <v>0</v>
      </c>
      <c r="T98" s="152">
        <f t="shared" si="1"/>
        <v>0</v>
      </c>
    </row>
    <row r="99" ht="12.75" customHeight="1">
      <c r="A99" s="144" t="str">
        <f>'Upload Sheet Pull'!A101</f>
        <v>Budget</v>
      </c>
      <c r="B99" s="144" t="str">
        <f>'Upload Sheet Pull'!B101</f>
        <v>6025-000000</v>
      </c>
      <c r="C99" s="144">
        <f>'Upload Sheet Pull'!C101</f>
        <v>990</v>
      </c>
      <c r="D99" s="144" t="str">
        <f>'Upload Sheet Pull'!D101</f>
        <v>083</v>
      </c>
      <c r="E99" s="144"/>
      <c r="F99" s="144" t="str">
        <f>IF('Upload Sheet Pull'!E101="","",'Upload Sheet Pull'!E101)</f>
        <v/>
      </c>
      <c r="G99" s="144"/>
      <c r="H99" s="152">
        <f>'Upload Sheet Pull'!J101</f>
        <v>1840</v>
      </c>
      <c r="I99" s="152">
        <f>'Upload Sheet Pull'!K101</f>
        <v>0</v>
      </c>
      <c r="J99" s="152">
        <f>'Upload Sheet Pull'!L101</f>
        <v>0</v>
      </c>
      <c r="K99" s="152">
        <f>'Upload Sheet Pull'!M101</f>
        <v>0</v>
      </c>
      <c r="L99" s="152">
        <f>'Upload Sheet Pull'!N101</f>
        <v>0</v>
      </c>
      <c r="M99" s="152">
        <f>'Upload Sheet Pull'!O101</f>
        <v>0</v>
      </c>
      <c r="N99" s="152">
        <f>'Upload Sheet Pull'!P101</f>
        <v>0</v>
      </c>
      <c r="O99" s="152">
        <f>'Upload Sheet Pull'!Q101</f>
        <v>0</v>
      </c>
      <c r="P99" s="152">
        <f>'Upload Sheet Pull'!R101</f>
        <v>0</v>
      </c>
      <c r="Q99" s="152">
        <f>'Upload Sheet Pull'!S101</f>
        <v>0</v>
      </c>
      <c r="R99" s="152">
        <f>'Upload Sheet Pull'!T101</f>
        <v>0</v>
      </c>
      <c r="S99" s="152">
        <f>'Upload Sheet Pull'!U101</f>
        <v>0</v>
      </c>
      <c r="T99" s="152">
        <f t="shared" si="1"/>
        <v>1840</v>
      </c>
    </row>
    <row r="100" ht="12.75" customHeight="1">
      <c r="A100" s="144" t="str">
        <f>'Upload Sheet Pull'!A102</f>
        <v>Budget</v>
      </c>
      <c r="B100" s="144" t="str">
        <f>'Upload Sheet Pull'!B102</f>
        <v>6030-000000</v>
      </c>
      <c r="C100" s="144">
        <f>'Upload Sheet Pull'!C102</f>
        <v>990</v>
      </c>
      <c r="D100" s="144" t="str">
        <f>'Upload Sheet Pull'!D102</f>
        <v>083</v>
      </c>
      <c r="E100" s="144"/>
      <c r="F100" s="144" t="str">
        <f>IF('Upload Sheet Pull'!E102="","",'Upload Sheet Pull'!E102)</f>
        <v/>
      </c>
      <c r="G100" s="144"/>
      <c r="H100" s="152">
        <f>'Upload Sheet Pull'!J102</f>
        <v>0</v>
      </c>
      <c r="I100" s="152">
        <f>'Upload Sheet Pull'!K102</f>
        <v>0</v>
      </c>
      <c r="J100" s="152">
        <f>'Upload Sheet Pull'!L102</f>
        <v>0</v>
      </c>
      <c r="K100" s="152">
        <f>'Upload Sheet Pull'!M102</f>
        <v>0</v>
      </c>
      <c r="L100" s="152">
        <f>'Upload Sheet Pull'!N102</f>
        <v>0</v>
      </c>
      <c r="M100" s="152">
        <f>'Upload Sheet Pull'!O102</f>
        <v>0</v>
      </c>
      <c r="N100" s="152">
        <f>'Upload Sheet Pull'!P102</f>
        <v>0</v>
      </c>
      <c r="O100" s="152">
        <f>'Upload Sheet Pull'!Q102</f>
        <v>0</v>
      </c>
      <c r="P100" s="152">
        <f>'Upload Sheet Pull'!R102</f>
        <v>0</v>
      </c>
      <c r="Q100" s="152">
        <f>'Upload Sheet Pull'!S102</f>
        <v>0</v>
      </c>
      <c r="R100" s="152">
        <f>'Upload Sheet Pull'!T102</f>
        <v>0</v>
      </c>
      <c r="S100" s="152">
        <f>'Upload Sheet Pull'!U102</f>
        <v>0</v>
      </c>
      <c r="T100" s="152">
        <f t="shared" si="1"/>
        <v>0</v>
      </c>
    </row>
    <row r="101" ht="12.75" customHeight="1">
      <c r="A101" s="144" t="str">
        <f>'Upload Sheet Pull'!A103</f>
        <v>Budget</v>
      </c>
      <c r="B101" s="144" t="str">
        <f>'Upload Sheet Pull'!B103</f>
        <v>6035-000000</v>
      </c>
      <c r="C101" s="144">
        <f>'Upload Sheet Pull'!C103</f>
        <v>990</v>
      </c>
      <c r="D101" s="144" t="str">
        <f>'Upload Sheet Pull'!D103</f>
        <v>083</v>
      </c>
      <c r="E101" s="144"/>
      <c r="F101" s="144" t="str">
        <f>IF('Upload Sheet Pull'!E103="","",'Upload Sheet Pull'!E103)</f>
        <v/>
      </c>
      <c r="G101" s="144"/>
      <c r="H101" s="152">
        <f>'Upload Sheet Pull'!J103</f>
        <v>0</v>
      </c>
      <c r="I101" s="152">
        <f>'Upload Sheet Pull'!K103</f>
        <v>0</v>
      </c>
      <c r="J101" s="152">
        <f>'Upload Sheet Pull'!L103</f>
        <v>0</v>
      </c>
      <c r="K101" s="152">
        <f>'Upload Sheet Pull'!M103</f>
        <v>0</v>
      </c>
      <c r="L101" s="152">
        <f>'Upload Sheet Pull'!N103</f>
        <v>0</v>
      </c>
      <c r="M101" s="152">
        <f>'Upload Sheet Pull'!O103</f>
        <v>0</v>
      </c>
      <c r="N101" s="152">
        <f>'Upload Sheet Pull'!P103</f>
        <v>0</v>
      </c>
      <c r="O101" s="152">
        <f>'Upload Sheet Pull'!Q103</f>
        <v>0</v>
      </c>
      <c r="P101" s="152">
        <f>'Upload Sheet Pull'!R103</f>
        <v>0</v>
      </c>
      <c r="Q101" s="152">
        <f>'Upload Sheet Pull'!S103</f>
        <v>0</v>
      </c>
      <c r="R101" s="152">
        <f>'Upload Sheet Pull'!T103</f>
        <v>0</v>
      </c>
      <c r="S101" s="152">
        <f>'Upload Sheet Pull'!U103</f>
        <v>0</v>
      </c>
      <c r="T101" s="152">
        <f t="shared" si="1"/>
        <v>0</v>
      </c>
    </row>
    <row r="102" ht="12.75" customHeight="1">
      <c r="A102" s="144" t="str">
        <f>'Upload Sheet Pull'!A104</f>
        <v>Budget</v>
      </c>
      <c r="B102" s="144" t="str">
        <f>'Upload Sheet Pull'!B104</f>
        <v>6050-000000</v>
      </c>
      <c r="C102" s="144">
        <f>'Upload Sheet Pull'!C104</f>
        <v>990</v>
      </c>
      <c r="D102" s="144" t="str">
        <f>'Upload Sheet Pull'!D104</f>
        <v>083</v>
      </c>
      <c r="E102" s="144"/>
      <c r="F102" s="144" t="str">
        <f>IF('Upload Sheet Pull'!E104="","",'Upload Sheet Pull'!E104)</f>
        <v/>
      </c>
      <c r="G102" s="144"/>
      <c r="H102" s="152">
        <f>'Upload Sheet Pull'!J104</f>
        <v>0</v>
      </c>
      <c r="I102" s="152">
        <f>'Upload Sheet Pull'!K104</f>
        <v>0</v>
      </c>
      <c r="J102" s="152">
        <f>'Upload Sheet Pull'!L104</f>
        <v>0</v>
      </c>
      <c r="K102" s="152">
        <f>'Upload Sheet Pull'!M104</f>
        <v>0</v>
      </c>
      <c r="L102" s="152">
        <f>'Upload Sheet Pull'!N104</f>
        <v>0</v>
      </c>
      <c r="M102" s="152">
        <f>'Upload Sheet Pull'!O104</f>
        <v>0</v>
      </c>
      <c r="N102" s="152">
        <f>'Upload Sheet Pull'!P104</f>
        <v>0</v>
      </c>
      <c r="O102" s="152">
        <f>'Upload Sheet Pull'!Q104</f>
        <v>0</v>
      </c>
      <c r="P102" s="152">
        <f>'Upload Sheet Pull'!R104</f>
        <v>0</v>
      </c>
      <c r="Q102" s="152">
        <f>'Upload Sheet Pull'!S104</f>
        <v>0</v>
      </c>
      <c r="R102" s="152">
        <f>'Upload Sheet Pull'!T104</f>
        <v>0</v>
      </c>
      <c r="S102" s="152">
        <f>'Upload Sheet Pull'!U104</f>
        <v>0</v>
      </c>
      <c r="T102" s="152">
        <f t="shared" si="1"/>
        <v>0</v>
      </c>
    </row>
    <row r="103" ht="12.75" customHeight="1">
      <c r="A103" s="144" t="str">
        <f>'Upload Sheet Pull'!A105</f>
        <v>Budget</v>
      </c>
      <c r="B103" s="144" t="str">
        <f>'Upload Sheet Pull'!B105</f>
        <v>6055-000000</v>
      </c>
      <c r="C103" s="144">
        <f>'Upload Sheet Pull'!C105</f>
        <v>990</v>
      </c>
      <c r="D103" s="144" t="str">
        <f>'Upload Sheet Pull'!D105</f>
        <v>083</v>
      </c>
      <c r="E103" s="144"/>
      <c r="F103" s="144" t="str">
        <f>IF('Upload Sheet Pull'!E105="","",'Upload Sheet Pull'!E105)</f>
        <v/>
      </c>
      <c r="G103" s="144"/>
      <c r="H103" s="152">
        <f>'Upload Sheet Pull'!J105</f>
        <v>0</v>
      </c>
      <c r="I103" s="152">
        <f>'Upload Sheet Pull'!K105</f>
        <v>0</v>
      </c>
      <c r="J103" s="152">
        <f>'Upload Sheet Pull'!L105</f>
        <v>0</v>
      </c>
      <c r="K103" s="152">
        <f>'Upload Sheet Pull'!M105</f>
        <v>0</v>
      </c>
      <c r="L103" s="152">
        <f>'Upload Sheet Pull'!N105</f>
        <v>0</v>
      </c>
      <c r="M103" s="152">
        <f>'Upload Sheet Pull'!O105</f>
        <v>0</v>
      </c>
      <c r="N103" s="152">
        <f>'Upload Sheet Pull'!P105</f>
        <v>0</v>
      </c>
      <c r="O103" s="152">
        <f>'Upload Sheet Pull'!Q105</f>
        <v>0</v>
      </c>
      <c r="P103" s="152">
        <f>'Upload Sheet Pull'!R105</f>
        <v>0</v>
      </c>
      <c r="Q103" s="152">
        <f>'Upload Sheet Pull'!S105</f>
        <v>0</v>
      </c>
      <c r="R103" s="152">
        <f>'Upload Sheet Pull'!T105</f>
        <v>0</v>
      </c>
      <c r="S103" s="152">
        <f>'Upload Sheet Pull'!U105</f>
        <v>0</v>
      </c>
      <c r="T103" s="152">
        <f t="shared" si="1"/>
        <v>0</v>
      </c>
    </row>
    <row r="104" ht="12.75" customHeight="1">
      <c r="A104" s="144" t="str">
        <f>'Upload Sheet Pull'!A106</f>
        <v>Budget</v>
      </c>
      <c r="B104" s="144" t="str">
        <f>'Upload Sheet Pull'!B106</f>
        <v>7006-000000</v>
      </c>
      <c r="C104" s="144">
        <f>'Upload Sheet Pull'!C106</f>
        <v>510</v>
      </c>
      <c r="D104" s="144" t="str">
        <f>'Upload Sheet Pull'!D106</f>
        <v>083</v>
      </c>
      <c r="E104" s="144"/>
      <c r="F104" s="144" t="str">
        <f>IF('Upload Sheet Pull'!E106="","",'Upload Sheet Pull'!E106)</f>
        <v/>
      </c>
      <c r="G104" s="144"/>
      <c r="H104" s="152">
        <f>'Upload Sheet Pull'!J106</f>
        <v>0</v>
      </c>
      <c r="I104" s="152">
        <f>'Upload Sheet Pull'!K106</f>
        <v>0</v>
      </c>
      <c r="J104" s="152">
        <f>'Upload Sheet Pull'!L106</f>
        <v>0</v>
      </c>
      <c r="K104" s="152">
        <f>'Upload Sheet Pull'!M106</f>
        <v>0</v>
      </c>
      <c r="L104" s="152">
        <f>'Upload Sheet Pull'!N106</f>
        <v>0</v>
      </c>
      <c r="M104" s="152">
        <f>'Upload Sheet Pull'!O106</f>
        <v>0</v>
      </c>
      <c r="N104" s="152">
        <f>'Upload Sheet Pull'!P106</f>
        <v>0</v>
      </c>
      <c r="O104" s="152">
        <f>'Upload Sheet Pull'!Q106</f>
        <v>0</v>
      </c>
      <c r="P104" s="152">
        <f>'Upload Sheet Pull'!R106</f>
        <v>0</v>
      </c>
      <c r="Q104" s="152">
        <f>'Upload Sheet Pull'!S106</f>
        <v>0</v>
      </c>
      <c r="R104" s="152">
        <f>'Upload Sheet Pull'!T106</f>
        <v>0</v>
      </c>
      <c r="S104" s="152">
        <f>'Upload Sheet Pull'!U106</f>
        <v>0</v>
      </c>
      <c r="T104" s="152">
        <f t="shared" si="1"/>
        <v>0</v>
      </c>
    </row>
    <row r="105" ht="12.75" customHeight="1">
      <c r="A105" s="144" t="str">
        <f>'Upload Sheet Pull'!A107</f>
        <v>Budget</v>
      </c>
      <c r="B105" s="144" t="str">
        <f>'Upload Sheet Pull'!B107</f>
        <v>7008-000000</v>
      </c>
      <c r="C105" s="144">
        <f>'Upload Sheet Pull'!C107</f>
        <v>510</v>
      </c>
      <c r="D105" s="144" t="str">
        <f>'Upload Sheet Pull'!D107</f>
        <v>083</v>
      </c>
      <c r="E105" s="144"/>
      <c r="F105" s="144" t="str">
        <f>IF('Upload Sheet Pull'!E107="","",'Upload Sheet Pull'!E107)</f>
        <v/>
      </c>
      <c r="G105" s="144"/>
      <c r="H105" s="152">
        <f>'Upload Sheet Pull'!J107</f>
        <v>0</v>
      </c>
      <c r="I105" s="152">
        <f>'Upload Sheet Pull'!K107</f>
        <v>0</v>
      </c>
      <c r="J105" s="152">
        <f>'Upload Sheet Pull'!L107</f>
        <v>0</v>
      </c>
      <c r="K105" s="152">
        <f>'Upload Sheet Pull'!M107</f>
        <v>0</v>
      </c>
      <c r="L105" s="152">
        <f>'Upload Sheet Pull'!N107</f>
        <v>0</v>
      </c>
      <c r="M105" s="152">
        <f>'Upload Sheet Pull'!O107</f>
        <v>0</v>
      </c>
      <c r="N105" s="152">
        <f>'Upload Sheet Pull'!P107</f>
        <v>0</v>
      </c>
      <c r="O105" s="152">
        <f>'Upload Sheet Pull'!Q107</f>
        <v>0</v>
      </c>
      <c r="P105" s="152">
        <f>'Upload Sheet Pull'!R107</f>
        <v>0</v>
      </c>
      <c r="Q105" s="152">
        <f>'Upload Sheet Pull'!S107</f>
        <v>0</v>
      </c>
      <c r="R105" s="152">
        <f>'Upload Sheet Pull'!T107</f>
        <v>0</v>
      </c>
      <c r="S105" s="152">
        <f>'Upload Sheet Pull'!U107</f>
        <v>0</v>
      </c>
      <c r="T105" s="152">
        <f t="shared" si="1"/>
        <v>0</v>
      </c>
    </row>
    <row r="106" ht="12.75" customHeight="1">
      <c r="A106" s="144" t="str">
        <f>'Upload Sheet Pull'!A108</f>
        <v>Budget</v>
      </c>
      <c r="B106" s="144" t="str">
        <f>'Upload Sheet Pull'!B108</f>
        <v>7010-000000</v>
      </c>
      <c r="C106" s="144">
        <f>'Upload Sheet Pull'!C108</f>
        <v>510</v>
      </c>
      <c r="D106" s="144" t="str">
        <f>'Upload Sheet Pull'!D108</f>
        <v>083</v>
      </c>
      <c r="E106" s="144"/>
      <c r="F106" s="144" t="str">
        <f>IF('Upload Sheet Pull'!E108="","",'Upload Sheet Pull'!E108)</f>
        <v/>
      </c>
      <c r="G106" s="144"/>
      <c r="H106" s="152">
        <f>'Upload Sheet Pull'!J108</f>
        <v>0</v>
      </c>
      <c r="I106" s="152">
        <f>'Upload Sheet Pull'!K108</f>
        <v>0</v>
      </c>
      <c r="J106" s="152">
        <f>'Upload Sheet Pull'!L108</f>
        <v>0</v>
      </c>
      <c r="K106" s="152">
        <f>'Upload Sheet Pull'!M108</f>
        <v>0</v>
      </c>
      <c r="L106" s="152">
        <f>'Upload Sheet Pull'!N108</f>
        <v>0</v>
      </c>
      <c r="M106" s="152">
        <f>'Upload Sheet Pull'!O108</f>
        <v>0</v>
      </c>
      <c r="N106" s="152">
        <f>'Upload Sheet Pull'!P108</f>
        <v>0</v>
      </c>
      <c r="O106" s="152">
        <f>'Upload Sheet Pull'!Q108</f>
        <v>0</v>
      </c>
      <c r="P106" s="152">
        <f>'Upload Sheet Pull'!R108</f>
        <v>0</v>
      </c>
      <c r="Q106" s="152">
        <f>'Upload Sheet Pull'!S108</f>
        <v>0</v>
      </c>
      <c r="R106" s="152">
        <f>'Upload Sheet Pull'!T108</f>
        <v>0</v>
      </c>
      <c r="S106" s="152">
        <f>'Upload Sheet Pull'!U108</f>
        <v>0</v>
      </c>
      <c r="T106" s="152">
        <f t="shared" si="1"/>
        <v>0</v>
      </c>
    </row>
    <row r="107" ht="12.75" customHeight="1">
      <c r="A107" s="144" t="str">
        <f>'Upload Sheet Pull'!A109</f>
        <v>Budget</v>
      </c>
      <c r="B107" s="144" t="str">
        <f>'Upload Sheet Pull'!B109</f>
        <v>7012-000000</v>
      </c>
      <c r="C107" s="144">
        <f>'Upload Sheet Pull'!C109</f>
        <v>510</v>
      </c>
      <c r="D107" s="144" t="str">
        <f>'Upload Sheet Pull'!D109</f>
        <v>083</v>
      </c>
      <c r="E107" s="144"/>
      <c r="F107" s="144" t="str">
        <f>IF('Upload Sheet Pull'!E109="","",'Upload Sheet Pull'!E109)</f>
        <v/>
      </c>
      <c r="G107" s="144"/>
      <c r="H107" s="152">
        <f>'Upload Sheet Pull'!J109</f>
        <v>0</v>
      </c>
      <c r="I107" s="152">
        <f>'Upload Sheet Pull'!K109</f>
        <v>0</v>
      </c>
      <c r="J107" s="152">
        <f>'Upload Sheet Pull'!L109</f>
        <v>0</v>
      </c>
      <c r="K107" s="152">
        <f>'Upload Sheet Pull'!M109</f>
        <v>0</v>
      </c>
      <c r="L107" s="152">
        <f>'Upload Sheet Pull'!N109</f>
        <v>0</v>
      </c>
      <c r="M107" s="152">
        <f>'Upload Sheet Pull'!O109</f>
        <v>0</v>
      </c>
      <c r="N107" s="152">
        <f>'Upload Sheet Pull'!P109</f>
        <v>0</v>
      </c>
      <c r="O107" s="152">
        <f>'Upload Sheet Pull'!Q109</f>
        <v>0</v>
      </c>
      <c r="P107" s="152">
        <f>'Upload Sheet Pull'!R109</f>
        <v>0</v>
      </c>
      <c r="Q107" s="152">
        <f>'Upload Sheet Pull'!S109</f>
        <v>0</v>
      </c>
      <c r="R107" s="152">
        <f>'Upload Sheet Pull'!T109</f>
        <v>0</v>
      </c>
      <c r="S107" s="152">
        <f>'Upload Sheet Pull'!U109</f>
        <v>0</v>
      </c>
      <c r="T107" s="152">
        <f t="shared" si="1"/>
        <v>0</v>
      </c>
    </row>
    <row r="108" ht="12.75" customHeight="1">
      <c r="A108" s="144" t="str">
        <f>'Upload Sheet Pull'!A110</f>
        <v>Budget</v>
      </c>
      <c r="B108" s="144" t="str">
        <f>'Upload Sheet Pull'!B110</f>
        <v>7036-000000</v>
      </c>
      <c r="C108" s="144">
        <f>'Upload Sheet Pull'!C110</f>
        <v>510</v>
      </c>
      <c r="D108" s="144" t="str">
        <f>'Upload Sheet Pull'!D110</f>
        <v>083</v>
      </c>
      <c r="E108" s="144"/>
      <c r="F108" s="144" t="str">
        <f>IF('Upload Sheet Pull'!E110="","",'Upload Sheet Pull'!E110)</f>
        <v/>
      </c>
      <c r="G108" s="144"/>
      <c r="H108" s="152">
        <f>'Upload Sheet Pull'!J110</f>
        <v>0</v>
      </c>
      <c r="I108" s="152">
        <f>'Upload Sheet Pull'!K110</f>
        <v>0</v>
      </c>
      <c r="J108" s="152">
        <f>'Upload Sheet Pull'!L110</f>
        <v>0</v>
      </c>
      <c r="K108" s="152">
        <f>'Upload Sheet Pull'!M110</f>
        <v>0</v>
      </c>
      <c r="L108" s="152">
        <f>'Upload Sheet Pull'!N110</f>
        <v>0</v>
      </c>
      <c r="M108" s="152">
        <f>'Upload Sheet Pull'!O110</f>
        <v>0</v>
      </c>
      <c r="N108" s="152">
        <f>'Upload Sheet Pull'!P110</f>
        <v>0</v>
      </c>
      <c r="O108" s="152">
        <f>'Upload Sheet Pull'!Q110</f>
        <v>0</v>
      </c>
      <c r="P108" s="152">
        <f>'Upload Sheet Pull'!R110</f>
        <v>0</v>
      </c>
      <c r="Q108" s="152">
        <f>'Upload Sheet Pull'!S110</f>
        <v>0</v>
      </c>
      <c r="R108" s="152">
        <f>'Upload Sheet Pull'!T110</f>
        <v>0</v>
      </c>
      <c r="S108" s="152">
        <f>'Upload Sheet Pull'!U110</f>
        <v>0</v>
      </c>
      <c r="T108" s="152">
        <f t="shared" si="1"/>
        <v>0</v>
      </c>
    </row>
    <row r="109" ht="12.75" customHeight="1">
      <c r="A109" s="144" t="str">
        <f>'Upload Sheet Pull'!A111</f>
        <v>Budget</v>
      </c>
      <c r="B109" s="144" t="str">
        <f>'Upload Sheet Pull'!B111</f>
        <v>7044-000000</v>
      </c>
      <c r="C109" s="144">
        <f>'Upload Sheet Pull'!C111</f>
        <v>510</v>
      </c>
      <c r="D109" s="144" t="str">
        <f>'Upload Sheet Pull'!D111</f>
        <v>083</v>
      </c>
      <c r="E109" s="144"/>
      <c r="F109" s="144" t="str">
        <f>IF('Upload Sheet Pull'!E111="","",'Upload Sheet Pull'!E111)</f>
        <v/>
      </c>
      <c r="G109" s="144"/>
      <c r="H109" s="152">
        <f>'Upload Sheet Pull'!J111</f>
        <v>0</v>
      </c>
      <c r="I109" s="152">
        <f>'Upload Sheet Pull'!K111</f>
        <v>0</v>
      </c>
      <c r="J109" s="152">
        <f>'Upload Sheet Pull'!L111</f>
        <v>0</v>
      </c>
      <c r="K109" s="152">
        <f>'Upload Sheet Pull'!M111</f>
        <v>0</v>
      </c>
      <c r="L109" s="152">
        <f>'Upload Sheet Pull'!N111</f>
        <v>0</v>
      </c>
      <c r="M109" s="152">
        <f>'Upload Sheet Pull'!O111</f>
        <v>0</v>
      </c>
      <c r="N109" s="152">
        <f>'Upload Sheet Pull'!P111</f>
        <v>0</v>
      </c>
      <c r="O109" s="152">
        <f>'Upload Sheet Pull'!Q111</f>
        <v>0</v>
      </c>
      <c r="P109" s="152">
        <f>'Upload Sheet Pull'!R111</f>
        <v>0</v>
      </c>
      <c r="Q109" s="152">
        <f>'Upload Sheet Pull'!S111</f>
        <v>0</v>
      </c>
      <c r="R109" s="152">
        <f>'Upload Sheet Pull'!T111</f>
        <v>0</v>
      </c>
      <c r="S109" s="152">
        <f>'Upload Sheet Pull'!U111</f>
        <v>0</v>
      </c>
      <c r="T109" s="152">
        <f t="shared" si="1"/>
        <v>0</v>
      </c>
    </row>
    <row r="110" ht="12.75" customHeight="1">
      <c r="A110" s="144" t="str">
        <f>'Upload Sheet Pull'!A112</f>
        <v>Budget</v>
      </c>
      <c r="B110" s="144" t="str">
        <f>'Upload Sheet Pull'!B112</f>
        <v>7082-000000</v>
      </c>
      <c r="C110" s="144">
        <f>'Upload Sheet Pull'!C112</f>
        <v>510</v>
      </c>
      <c r="D110" s="144" t="str">
        <f>'Upload Sheet Pull'!D112</f>
        <v>083</v>
      </c>
      <c r="E110" s="144"/>
      <c r="F110" s="144" t="str">
        <f>IF('Upload Sheet Pull'!E112="","",'Upload Sheet Pull'!E112)</f>
        <v/>
      </c>
      <c r="G110" s="144"/>
      <c r="H110" s="152">
        <f>'Upload Sheet Pull'!J112</f>
        <v>0</v>
      </c>
      <c r="I110" s="152">
        <f>'Upload Sheet Pull'!K112</f>
        <v>0</v>
      </c>
      <c r="J110" s="152">
        <f>'Upload Sheet Pull'!L112</f>
        <v>700</v>
      </c>
      <c r="K110" s="152">
        <f>'Upload Sheet Pull'!M112</f>
        <v>700</v>
      </c>
      <c r="L110" s="152">
        <f>'Upload Sheet Pull'!N112</f>
        <v>700</v>
      </c>
      <c r="M110" s="152">
        <f>'Upload Sheet Pull'!O112</f>
        <v>700</v>
      </c>
      <c r="N110" s="152">
        <f>'Upload Sheet Pull'!P112</f>
        <v>700</v>
      </c>
      <c r="O110" s="152">
        <f>'Upload Sheet Pull'!Q112</f>
        <v>700</v>
      </c>
      <c r="P110" s="152">
        <f>'Upload Sheet Pull'!R112</f>
        <v>700</v>
      </c>
      <c r="Q110" s="152">
        <f>'Upload Sheet Pull'!S112</f>
        <v>700</v>
      </c>
      <c r="R110" s="152">
        <f>'Upload Sheet Pull'!T112</f>
        <v>700</v>
      </c>
      <c r="S110" s="152">
        <f>'Upload Sheet Pull'!U112</f>
        <v>700</v>
      </c>
      <c r="T110" s="152">
        <f t="shared" si="1"/>
        <v>7000</v>
      </c>
    </row>
    <row r="111" ht="12.75" customHeight="1">
      <c r="A111" s="144" t="str">
        <f>'Upload Sheet Pull'!A113</f>
        <v>Budget</v>
      </c>
      <c r="B111" s="144" t="str">
        <f>'Upload Sheet Pull'!B113</f>
        <v/>
      </c>
      <c r="C111" s="144">
        <f>'Upload Sheet Pull'!C113</f>
        <v>510</v>
      </c>
      <c r="D111" s="144" t="str">
        <f>'Upload Sheet Pull'!D113</f>
        <v>083</v>
      </c>
      <c r="E111" s="144"/>
      <c r="F111" s="144" t="str">
        <f>IF('Upload Sheet Pull'!E113="","",'Upload Sheet Pull'!E113)</f>
        <v/>
      </c>
      <c r="G111" s="144"/>
      <c r="H111" s="152">
        <f>'Upload Sheet Pull'!J113</f>
        <v>0</v>
      </c>
      <c r="I111" s="152">
        <f>'Upload Sheet Pull'!K113</f>
        <v>0</v>
      </c>
      <c r="J111" s="152">
        <f>'Upload Sheet Pull'!L113</f>
        <v>0</v>
      </c>
      <c r="K111" s="152">
        <f>'Upload Sheet Pull'!M113</f>
        <v>0</v>
      </c>
      <c r="L111" s="152">
        <f>'Upload Sheet Pull'!N113</f>
        <v>0</v>
      </c>
      <c r="M111" s="152">
        <f>'Upload Sheet Pull'!O113</f>
        <v>0</v>
      </c>
      <c r="N111" s="152">
        <f>'Upload Sheet Pull'!P113</f>
        <v>0</v>
      </c>
      <c r="O111" s="152">
        <f>'Upload Sheet Pull'!Q113</f>
        <v>0</v>
      </c>
      <c r="P111" s="152">
        <f>'Upload Sheet Pull'!R113</f>
        <v>0</v>
      </c>
      <c r="Q111" s="152">
        <f>'Upload Sheet Pull'!S113</f>
        <v>0</v>
      </c>
      <c r="R111" s="152">
        <f>'Upload Sheet Pull'!T113</f>
        <v>0</v>
      </c>
      <c r="S111" s="152">
        <f>'Upload Sheet Pull'!U113</f>
        <v>0</v>
      </c>
      <c r="T111" s="152">
        <f t="shared" si="1"/>
        <v>0</v>
      </c>
    </row>
    <row r="112" ht="12.75" customHeight="1">
      <c r="A112" s="144" t="str">
        <f>'Upload Sheet Pull'!A114</f>
        <v>Budget</v>
      </c>
      <c r="B112" s="144" t="str">
        <f>'Upload Sheet Pull'!B114</f>
        <v/>
      </c>
      <c r="C112" s="144">
        <f>'Upload Sheet Pull'!C114</f>
        <v>510</v>
      </c>
      <c r="D112" s="144" t="str">
        <f>'Upload Sheet Pull'!D114</f>
        <v>083</v>
      </c>
      <c r="E112" s="144"/>
      <c r="F112" s="144" t="str">
        <f>IF('Upload Sheet Pull'!E114="","",'Upload Sheet Pull'!E114)</f>
        <v/>
      </c>
      <c r="G112" s="144"/>
      <c r="H112" s="152">
        <f>'Upload Sheet Pull'!J114</f>
        <v>0</v>
      </c>
      <c r="I112" s="152">
        <f>'Upload Sheet Pull'!K114</f>
        <v>0</v>
      </c>
      <c r="J112" s="152">
        <f>'Upload Sheet Pull'!L114</f>
        <v>0</v>
      </c>
      <c r="K112" s="152">
        <f>'Upload Sheet Pull'!M114</f>
        <v>0</v>
      </c>
      <c r="L112" s="152">
        <f>'Upload Sheet Pull'!N114</f>
        <v>0</v>
      </c>
      <c r="M112" s="152">
        <f>'Upload Sheet Pull'!O114</f>
        <v>0</v>
      </c>
      <c r="N112" s="152">
        <f>'Upload Sheet Pull'!P114</f>
        <v>0</v>
      </c>
      <c r="O112" s="152">
        <f>'Upload Sheet Pull'!Q114</f>
        <v>0</v>
      </c>
      <c r="P112" s="152">
        <f>'Upload Sheet Pull'!R114</f>
        <v>0</v>
      </c>
      <c r="Q112" s="152">
        <f>'Upload Sheet Pull'!S114</f>
        <v>0</v>
      </c>
      <c r="R112" s="152">
        <f>'Upload Sheet Pull'!T114</f>
        <v>0</v>
      </c>
      <c r="S112" s="152">
        <f>'Upload Sheet Pull'!U114</f>
        <v>0</v>
      </c>
      <c r="T112" s="152">
        <f t="shared" si="1"/>
        <v>0</v>
      </c>
    </row>
    <row r="113" ht="12.75" customHeight="1">
      <c r="A113" s="144" t="str">
        <f>'Upload Sheet Pull'!A115</f>
        <v>Budget</v>
      </c>
      <c r="B113" s="144" t="str">
        <f>'Upload Sheet Pull'!B115</f>
        <v/>
      </c>
      <c r="C113" s="144">
        <f>'Upload Sheet Pull'!C115</f>
        <v>510</v>
      </c>
      <c r="D113" s="144" t="str">
        <f>'Upload Sheet Pull'!D115</f>
        <v>083</v>
      </c>
      <c r="E113" s="144"/>
      <c r="F113" s="144" t="str">
        <f>IF('Upload Sheet Pull'!E115="","",'Upload Sheet Pull'!E115)</f>
        <v/>
      </c>
      <c r="G113" s="144"/>
      <c r="H113" s="152">
        <f>'Upload Sheet Pull'!J115</f>
        <v>0</v>
      </c>
      <c r="I113" s="152">
        <f>'Upload Sheet Pull'!K115</f>
        <v>0</v>
      </c>
      <c r="J113" s="152">
        <f>'Upload Sheet Pull'!L115</f>
        <v>0</v>
      </c>
      <c r="K113" s="152">
        <f>'Upload Sheet Pull'!M115</f>
        <v>0</v>
      </c>
      <c r="L113" s="152">
        <f>'Upload Sheet Pull'!N115</f>
        <v>0</v>
      </c>
      <c r="M113" s="152">
        <f>'Upload Sheet Pull'!O115</f>
        <v>0</v>
      </c>
      <c r="N113" s="152">
        <f>'Upload Sheet Pull'!P115</f>
        <v>0</v>
      </c>
      <c r="O113" s="152">
        <f>'Upload Sheet Pull'!Q115</f>
        <v>0</v>
      </c>
      <c r="P113" s="152">
        <f>'Upload Sheet Pull'!R115</f>
        <v>0</v>
      </c>
      <c r="Q113" s="152">
        <f>'Upload Sheet Pull'!S115</f>
        <v>0</v>
      </c>
      <c r="R113" s="152">
        <f>'Upload Sheet Pull'!T115</f>
        <v>0</v>
      </c>
      <c r="S113" s="152">
        <f>'Upload Sheet Pull'!U115</f>
        <v>0</v>
      </c>
      <c r="T113" s="152">
        <f t="shared" si="1"/>
        <v>0</v>
      </c>
    </row>
    <row r="114" ht="12.75" customHeight="1">
      <c r="A114" s="144" t="str">
        <f>'Upload Sheet Pull'!A116</f>
        <v>Budget</v>
      </c>
      <c r="B114" s="144" t="str">
        <f>'Upload Sheet Pull'!B116</f>
        <v>7004-000000</v>
      </c>
      <c r="C114" s="144">
        <f>'Upload Sheet Pull'!C116</f>
        <v>520</v>
      </c>
      <c r="D114" s="144" t="str">
        <f>'Upload Sheet Pull'!D116</f>
        <v>083</v>
      </c>
      <c r="E114" s="144"/>
      <c r="F114" s="144" t="str">
        <f>IF('Upload Sheet Pull'!E116="","",'Upload Sheet Pull'!E116)</f>
        <v/>
      </c>
      <c r="G114" s="144"/>
      <c r="H114" s="152">
        <f>'Upload Sheet Pull'!J116</f>
        <v>0</v>
      </c>
      <c r="I114" s="152">
        <f>'Upload Sheet Pull'!K116</f>
        <v>0</v>
      </c>
      <c r="J114" s="152">
        <f>'Upload Sheet Pull'!L116</f>
        <v>0</v>
      </c>
      <c r="K114" s="152">
        <f>'Upload Sheet Pull'!M116</f>
        <v>0</v>
      </c>
      <c r="L114" s="152">
        <f>'Upload Sheet Pull'!N116</f>
        <v>0</v>
      </c>
      <c r="M114" s="152">
        <f>'Upload Sheet Pull'!O116</f>
        <v>0</v>
      </c>
      <c r="N114" s="152">
        <f>'Upload Sheet Pull'!P116</f>
        <v>0</v>
      </c>
      <c r="O114" s="152">
        <f>'Upload Sheet Pull'!Q116</f>
        <v>0</v>
      </c>
      <c r="P114" s="152">
        <f>'Upload Sheet Pull'!R116</f>
        <v>0</v>
      </c>
      <c r="Q114" s="152">
        <f>'Upload Sheet Pull'!S116</f>
        <v>0</v>
      </c>
      <c r="R114" s="152">
        <f>'Upload Sheet Pull'!T116</f>
        <v>0</v>
      </c>
      <c r="S114" s="152">
        <f>'Upload Sheet Pull'!U116</f>
        <v>0</v>
      </c>
      <c r="T114" s="152">
        <f t="shared" si="1"/>
        <v>0</v>
      </c>
    </row>
    <row r="115" ht="12.75" customHeight="1">
      <c r="A115" s="144" t="str">
        <f>'Upload Sheet Pull'!A117</f>
        <v>Budget</v>
      </c>
      <c r="B115" s="144" t="str">
        <f>'Upload Sheet Pull'!B117</f>
        <v>7006-000000</v>
      </c>
      <c r="C115" s="144">
        <f>'Upload Sheet Pull'!C117</f>
        <v>520</v>
      </c>
      <c r="D115" s="144" t="str">
        <f>'Upload Sheet Pull'!D117</f>
        <v>083</v>
      </c>
      <c r="E115" s="144"/>
      <c r="F115" s="144" t="str">
        <f>IF('Upload Sheet Pull'!E117="","",'Upload Sheet Pull'!E117)</f>
        <v/>
      </c>
      <c r="G115" s="144"/>
      <c r="H115" s="152">
        <f>'Upload Sheet Pull'!J117</f>
        <v>0</v>
      </c>
      <c r="I115" s="152">
        <f>'Upload Sheet Pull'!K117</f>
        <v>0</v>
      </c>
      <c r="J115" s="152">
        <f>'Upload Sheet Pull'!L117</f>
        <v>0</v>
      </c>
      <c r="K115" s="152">
        <f>'Upload Sheet Pull'!M117</f>
        <v>0</v>
      </c>
      <c r="L115" s="152">
        <f>'Upload Sheet Pull'!N117</f>
        <v>0</v>
      </c>
      <c r="M115" s="152">
        <f>'Upload Sheet Pull'!O117</f>
        <v>0</v>
      </c>
      <c r="N115" s="152">
        <f>'Upload Sheet Pull'!P117</f>
        <v>0</v>
      </c>
      <c r="O115" s="152">
        <f>'Upload Sheet Pull'!Q117</f>
        <v>0</v>
      </c>
      <c r="P115" s="152">
        <f>'Upload Sheet Pull'!R117</f>
        <v>0</v>
      </c>
      <c r="Q115" s="152">
        <f>'Upload Sheet Pull'!S117</f>
        <v>0</v>
      </c>
      <c r="R115" s="152">
        <f>'Upload Sheet Pull'!T117</f>
        <v>0</v>
      </c>
      <c r="S115" s="152">
        <f>'Upload Sheet Pull'!U117</f>
        <v>0</v>
      </c>
      <c r="T115" s="152">
        <f t="shared" si="1"/>
        <v>0</v>
      </c>
    </row>
    <row r="116" ht="12.75" customHeight="1">
      <c r="A116" s="144" t="str">
        <f>'Upload Sheet Pull'!A118</f>
        <v>Budget</v>
      </c>
      <c r="B116" s="144" t="str">
        <f>'Upload Sheet Pull'!B118</f>
        <v>7008-000000</v>
      </c>
      <c r="C116" s="144">
        <f>'Upload Sheet Pull'!C118</f>
        <v>520</v>
      </c>
      <c r="D116" s="144" t="str">
        <f>'Upload Sheet Pull'!D118</f>
        <v>083</v>
      </c>
      <c r="E116" s="144"/>
      <c r="F116" s="144" t="str">
        <f>IF('Upload Sheet Pull'!E118="","",'Upload Sheet Pull'!E118)</f>
        <v/>
      </c>
      <c r="G116" s="144"/>
      <c r="H116" s="152">
        <f>'Upload Sheet Pull'!J118</f>
        <v>0</v>
      </c>
      <c r="I116" s="152">
        <f>'Upload Sheet Pull'!K118</f>
        <v>0</v>
      </c>
      <c r="J116" s="152">
        <f>'Upload Sheet Pull'!L118</f>
        <v>285</v>
      </c>
      <c r="K116" s="152">
        <f>'Upload Sheet Pull'!M118</f>
        <v>0</v>
      </c>
      <c r="L116" s="152">
        <f>'Upload Sheet Pull'!N118</f>
        <v>0</v>
      </c>
      <c r="M116" s="152">
        <f>'Upload Sheet Pull'!O118</f>
        <v>0</v>
      </c>
      <c r="N116" s="152">
        <f>'Upload Sheet Pull'!P118</f>
        <v>0</v>
      </c>
      <c r="O116" s="152">
        <f>'Upload Sheet Pull'!Q118</f>
        <v>0</v>
      </c>
      <c r="P116" s="152">
        <f>'Upload Sheet Pull'!R118</f>
        <v>0</v>
      </c>
      <c r="Q116" s="152">
        <f>'Upload Sheet Pull'!S118</f>
        <v>0</v>
      </c>
      <c r="R116" s="152">
        <f>'Upload Sheet Pull'!T118</f>
        <v>0</v>
      </c>
      <c r="S116" s="152">
        <f>'Upload Sheet Pull'!U118</f>
        <v>0</v>
      </c>
      <c r="T116" s="152">
        <f t="shared" si="1"/>
        <v>285</v>
      </c>
    </row>
    <row r="117" ht="12.75" customHeight="1">
      <c r="A117" s="144" t="str">
        <f>'Upload Sheet Pull'!A119</f>
        <v>Budget</v>
      </c>
      <c r="B117" s="144" t="str">
        <f>'Upload Sheet Pull'!B119</f>
        <v>7010-000000</v>
      </c>
      <c r="C117" s="144">
        <f>'Upload Sheet Pull'!C119</f>
        <v>520</v>
      </c>
      <c r="D117" s="144" t="str">
        <f>'Upload Sheet Pull'!D119</f>
        <v>083</v>
      </c>
      <c r="E117" s="144"/>
      <c r="F117" s="144" t="str">
        <f>IF('Upload Sheet Pull'!E119="","",'Upload Sheet Pull'!E119)</f>
        <v/>
      </c>
      <c r="G117" s="144"/>
      <c r="H117" s="152">
        <f>'Upload Sheet Pull'!J119</f>
        <v>0</v>
      </c>
      <c r="I117" s="152">
        <f>'Upload Sheet Pull'!K119</f>
        <v>0</v>
      </c>
      <c r="J117" s="152">
        <f>'Upload Sheet Pull'!L119</f>
        <v>0</v>
      </c>
      <c r="K117" s="152">
        <f>'Upload Sheet Pull'!M119</f>
        <v>0</v>
      </c>
      <c r="L117" s="152">
        <f>'Upload Sheet Pull'!N119</f>
        <v>0</v>
      </c>
      <c r="M117" s="152">
        <f>'Upload Sheet Pull'!O119</f>
        <v>0</v>
      </c>
      <c r="N117" s="152">
        <f>'Upload Sheet Pull'!P119</f>
        <v>0</v>
      </c>
      <c r="O117" s="152">
        <f>'Upload Sheet Pull'!Q119</f>
        <v>0</v>
      </c>
      <c r="P117" s="152">
        <f>'Upload Sheet Pull'!R119</f>
        <v>0</v>
      </c>
      <c r="Q117" s="152">
        <f>'Upload Sheet Pull'!S119</f>
        <v>0</v>
      </c>
      <c r="R117" s="152">
        <f>'Upload Sheet Pull'!T119</f>
        <v>0</v>
      </c>
      <c r="S117" s="152">
        <f>'Upload Sheet Pull'!U119</f>
        <v>0</v>
      </c>
      <c r="T117" s="152">
        <f t="shared" si="1"/>
        <v>0</v>
      </c>
    </row>
    <row r="118" ht="12.75" customHeight="1">
      <c r="A118" s="144" t="str">
        <f>'Upload Sheet Pull'!A120</f>
        <v>Budget</v>
      </c>
      <c r="B118" s="144" t="str">
        <f>'Upload Sheet Pull'!B120</f>
        <v>7036-000000</v>
      </c>
      <c r="C118" s="144">
        <f>'Upload Sheet Pull'!C120</f>
        <v>520</v>
      </c>
      <c r="D118" s="144" t="str">
        <f>'Upload Sheet Pull'!D120</f>
        <v>083</v>
      </c>
      <c r="E118" s="144"/>
      <c r="F118" s="144" t="str">
        <f>IF('Upload Sheet Pull'!E120="","",'Upload Sheet Pull'!E120)</f>
        <v/>
      </c>
      <c r="G118" s="144"/>
      <c r="H118" s="152">
        <f>'Upload Sheet Pull'!J120</f>
        <v>0</v>
      </c>
      <c r="I118" s="152">
        <f>'Upload Sheet Pull'!K120</f>
        <v>0</v>
      </c>
      <c r="J118" s="152">
        <f>'Upload Sheet Pull'!L120</f>
        <v>300</v>
      </c>
      <c r="K118" s="152">
        <f>'Upload Sheet Pull'!M120</f>
        <v>325</v>
      </c>
      <c r="L118" s="152">
        <f>'Upload Sheet Pull'!N120</f>
        <v>450</v>
      </c>
      <c r="M118" s="152">
        <f>'Upload Sheet Pull'!O120</f>
        <v>450</v>
      </c>
      <c r="N118" s="152">
        <f>'Upload Sheet Pull'!P120</f>
        <v>475</v>
      </c>
      <c r="O118" s="152">
        <f>'Upload Sheet Pull'!Q120</f>
        <v>575</v>
      </c>
      <c r="P118" s="152">
        <f>'Upload Sheet Pull'!R120</f>
        <v>600</v>
      </c>
      <c r="Q118" s="152">
        <f>'Upload Sheet Pull'!S120</f>
        <v>625</v>
      </c>
      <c r="R118" s="152">
        <f>'Upload Sheet Pull'!T120</f>
        <v>625</v>
      </c>
      <c r="S118" s="152">
        <f>'Upload Sheet Pull'!U120</f>
        <v>650</v>
      </c>
      <c r="T118" s="152">
        <f t="shared" si="1"/>
        <v>5075</v>
      </c>
    </row>
    <row r="119" ht="12.75" customHeight="1">
      <c r="A119" s="144" t="str">
        <f>'Upload Sheet Pull'!A121</f>
        <v>Budget</v>
      </c>
      <c r="B119" s="144" t="str">
        <f>'Upload Sheet Pull'!B121</f>
        <v>7040-000000</v>
      </c>
      <c r="C119" s="144">
        <f>'Upload Sheet Pull'!C121</f>
        <v>520</v>
      </c>
      <c r="D119" s="144" t="str">
        <f>'Upload Sheet Pull'!D121</f>
        <v>083</v>
      </c>
      <c r="E119" s="144"/>
      <c r="F119" s="144" t="str">
        <f>IF('Upload Sheet Pull'!E121="","",'Upload Sheet Pull'!E121)</f>
        <v/>
      </c>
      <c r="G119" s="144"/>
      <c r="H119" s="152">
        <f>'Upload Sheet Pull'!J121</f>
        <v>0</v>
      </c>
      <c r="I119" s="152">
        <f>'Upload Sheet Pull'!K121</f>
        <v>0</v>
      </c>
      <c r="J119" s="152">
        <f>'Upload Sheet Pull'!L121</f>
        <v>0</v>
      </c>
      <c r="K119" s="152">
        <f>'Upload Sheet Pull'!M121</f>
        <v>0</v>
      </c>
      <c r="L119" s="152">
        <f>'Upload Sheet Pull'!N121</f>
        <v>0</v>
      </c>
      <c r="M119" s="152">
        <f>'Upload Sheet Pull'!O121</f>
        <v>0</v>
      </c>
      <c r="N119" s="152">
        <f>'Upload Sheet Pull'!P121</f>
        <v>0</v>
      </c>
      <c r="O119" s="152">
        <f>'Upload Sheet Pull'!Q121</f>
        <v>0</v>
      </c>
      <c r="P119" s="152">
        <f>'Upload Sheet Pull'!R121</f>
        <v>0</v>
      </c>
      <c r="Q119" s="152">
        <f>'Upload Sheet Pull'!S121</f>
        <v>0</v>
      </c>
      <c r="R119" s="152">
        <f>'Upload Sheet Pull'!T121</f>
        <v>0</v>
      </c>
      <c r="S119" s="152">
        <f>'Upload Sheet Pull'!U121</f>
        <v>0</v>
      </c>
      <c r="T119" s="152">
        <f t="shared" si="1"/>
        <v>0</v>
      </c>
    </row>
    <row r="120" ht="12.75" customHeight="1">
      <c r="A120" s="144" t="str">
        <f>'Upload Sheet Pull'!A122</f>
        <v>Budget</v>
      </c>
      <c r="B120" s="144" t="str">
        <f>'Upload Sheet Pull'!B122</f>
        <v>7086-000000</v>
      </c>
      <c r="C120" s="144">
        <f>'Upload Sheet Pull'!C122</f>
        <v>520</v>
      </c>
      <c r="D120" s="144" t="str">
        <f>'Upload Sheet Pull'!D122</f>
        <v>083</v>
      </c>
      <c r="E120" s="144"/>
      <c r="F120" s="144" t="str">
        <f>IF('Upload Sheet Pull'!E122="","",'Upload Sheet Pull'!E122)</f>
        <v/>
      </c>
      <c r="G120" s="144"/>
      <c r="H120" s="152">
        <f>'Upload Sheet Pull'!J122</f>
        <v>0</v>
      </c>
      <c r="I120" s="152">
        <f>'Upload Sheet Pull'!K122</f>
        <v>0</v>
      </c>
      <c r="J120" s="152">
        <f>'Upload Sheet Pull'!L122</f>
        <v>200</v>
      </c>
      <c r="K120" s="152">
        <f>'Upload Sheet Pull'!M122</f>
        <v>200</v>
      </c>
      <c r="L120" s="152">
        <f>'Upload Sheet Pull'!N122</f>
        <v>200</v>
      </c>
      <c r="M120" s="152">
        <f>'Upload Sheet Pull'!O122</f>
        <v>200</v>
      </c>
      <c r="N120" s="152">
        <f>'Upload Sheet Pull'!P122</f>
        <v>200</v>
      </c>
      <c r="O120" s="152">
        <f>'Upload Sheet Pull'!Q122</f>
        <v>200</v>
      </c>
      <c r="P120" s="152">
        <f>'Upload Sheet Pull'!R122</f>
        <v>200</v>
      </c>
      <c r="Q120" s="152">
        <f>'Upload Sheet Pull'!S122</f>
        <v>200</v>
      </c>
      <c r="R120" s="152">
        <f>'Upload Sheet Pull'!T122</f>
        <v>200</v>
      </c>
      <c r="S120" s="152">
        <f>'Upload Sheet Pull'!U122</f>
        <v>200</v>
      </c>
      <c r="T120" s="152">
        <f t="shared" si="1"/>
        <v>2000</v>
      </c>
    </row>
    <row r="121" ht="12.75" customHeight="1">
      <c r="A121" s="144" t="str">
        <f>'Upload Sheet Pull'!A123</f>
        <v>Budget</v>
      </c>
      <c r="B121" s="144" t="str">
        <f>'Upload Sheet Pull'!B123</f>
        <v>7082-000000</v>
      </c>
      <c r="C121" s="144">
        <f>'Upload Sheet Pull'!C123</f>
        <v>520</v>
      </c>
      <c r="D121" s="144" t="str">
        <f>'Upload Sheet Pull'!D123</f>
        <v>083</v>
      </c>
      <c r="E121" s="144"/>
      <c r="F121" s="144" t="str">
        <f>IF('Upload Sheet Pull'!E123="","",'Upload Sheet Pull'!E123)</f>
        <v/>
      </c>
      <c r="G121" s="144"/>
      <c r="H121" s="152">
        <f>'Upload Sheet Pull'!J123</f>
        <v>0</v>
      </c>
      <c r="I121" s="152">
        <f>'Upload Sheet Pull'!K123</f>
        <v>0</v>
      </c>
      <c r="J121" s="152">
        <f>'Upload Sheet Pull'!L123</f>
        <v>0</v>
      </c>
      <c r="K121" s="152">
        <f>'Upload Sheet Pull'!M123</f>
        <v>0</v>
      </c>
      <c r="L121" s="152">
        <f>'Upload Sheet Pull'!N123</f>
        <v>800</v>
      </c>
      <c r="M121" s="152">
        <f>'Upload Sheet Pull'!O123</f>
        <v>0</v>
      </c>
      <c r="N121" s="152">
        <f>'Upload Sheet Pull'!P123</f>
        <v>0</v>
      </c>
      <c r="O121" s="152">
        <f>'Upload Sheet Pull'!Q123</f>
        <v>0</v>
      </c>
      <c r="P121" s="152">
        <f>'Upload Sheet Pull'!R123</f>
        <v>0</v>
      </c>
      <c r="Q121" s="152">
        <f>'Upload Sheet Pull'!S123</f>
        <v>600</v>
      </c>
      <c r="R121" s="152">
        <f>'Upload Sheet Pull'!T123</f>
        <v>0</v>
      </c>
      <c r="S121" s="152">
        <f>'Upload Sheet Pull'!U123</f>
        <v>7200</v>
      </c>
      <c r="T121" s="152">
        <f t="shared" si="1"/>
        <v>8600</v>
      </c>
    </row>
    <row r="122" ht="12.75" customHeight="1">
      <c r="A122" s="144" t="str">
        <f>'Upload Sheet Pull'!A124</f>
        <v>Budget</v>
      </c>
      <c r="B122" s="144" t="str">
        <f>'Upload Sheet Pull'!B124</f>
        <v/>
      </c>
      <c r="C122" s="144">
        <f>'Upload Sheet Pull'!C124</f>
        <v>520</v>
      </c>
      <c r="D122" s="144" t="str">
        <f>'Upload Sheet Pull'!D124</f>
        <v>083</v>
      </c>
      <c r="E122" s="144"/>
      <c r="F122" s="144" t="str">
        <f>IF('Upload Sheet Pull'!E124="","",'Upload Sheet Pull'!E124)</f>
        <v/>
      </c>
      <c r="G122" s="144"/>
      <c r="H122" s="152">
        <f>'Upload Sheet Pull'!J124</f>
        <v>0</v>
      </c>
      <c r="I122" s="152">
        <f>'Upload Sheet Pull'!K124</f>
        <v>0</v>
      </c>
      <c r="J122" s="152">
        <f>'Upload Sheet Pull'!L124</f>
        <v>0</v>
      </c>
      <c r="K122" s="152">
        <f>'Upload Sheet Pull'!M124</f>
        <v>0</v>
      </c>
      <c r="L122" s="152">
        <f>'Upload Sheet Pull'!N124</f>
        <v>0</v>
      </c>
      <c r="M122" s="152">
        <f>'Upload Sheet Pull'!O124</f>
        <v>0</v>
      </c>
      <c r="N122" s="152">
        <f>'Upload Sheet Pull'!P124</f>
        <v>0</v>
      </c>
      <c r="O122" s="152">
        <f>'Upload Sheet Pull'!Q124</f>
        <v>0</v>
      </c>
      <c r="P122" s="152">
        <f>'Upload Sheet Pull'!R124</f>
        <v>0</v>
      </c>
      <c r="Q122" s="152">
        <f>'Upload Sheet Pull'!S124</f>
        <v>0</v>
      </c>
      <c r="R122" s="152">
        <f>'Upload Sheet Pull'!T124</f>
        <v>0</v>
      </c>
      <c r="S122" s="152">
        <f>'Upload Sheet Pull'!U124</f>
        <v>0</v>
      </c>
      <c r="T122" s="152">
        <f t="shared" si="1"/>
        <v>0</v>
      </c>
    </row>
    <row r="123" ht="12.75" customHeight="1">
      <c r="A123" s="144" t="str">
        <f>'Upload Sheet Pull'!A125</f>
        <v>Budget</v>
      </c>
      <c r="B123" s="144" t="str">
        <f>'Upload Sheet Pull'!B125</f>
        <v/>
      </c>
      <c r="C123" s="144">
        <f>'Upload Sheet Pull'!C125</f>
        <v>520</v>
      </c>
      <c r="D123" s="144" t="str">
        <f>'Upload Sheet Pull'!D125</f>
        <v>083</v>
      </c>
      <c r="E123" s="144"/>
      <c r="F123" s="144" t="str">
        <f>IF('Upload Sheet Pull'!E125="","",'Upload Sheet Pull'!E125)</f>
        <v/>
      </c>
      <c r="G123" s="144"/>
      <c r="H123" s="152">
        <f>'Upload Sheet Pull'!J125</f>
        <v>0</v>
      </c>
      <c r="I123" s="152">
        <f>'Upload Sheet Pull'!K125</f>
        <v>0</v>
      </c>
      <c r="J123" s="152">
        <f>'Upload Sheet Pull'!L125</f>
        <v>0</v>
      </c>
      <c r="K123" s="152">
        <f>'Upload Sheet Pull'!M125</f>
        <v>0</v>
      </c>
      <c r="L123" s="152">
        <f>'Upload Sheet Pull'!N125</f>
        <v>0</v>
      </c>
      <c r="M123" s="152">
        <f>'Upload Sheet Pull'!O125</f>
        <v>0</v>
      </c>
      <c r="N123" s="152">
        <f>'Upload Sheet Pull'!P125</f>
        <v>0</v>
      </c>
      <c r="O123" s="152">
        <f>'Upload Sheet Pull'!Q125</f>
        <v>0</v>
      </c>
      <c r="P123" s="152">
        <f>'Upload Sheet Pull'!R125</f>
        <v>0</v>
      </c>
      <c r="Q123" s="152">
        <f>'Upload Sheet Pull'!S125</f>
        <v>0</v>
      </c>
      <c r="R123" s="152">
        <f>'Upload Sheet Pull'!T125</f>
        <v>0</v>
      </c>
      <c r="S123" s="152">
        <f>'Upload Sheet Pull'!U125</f>
        <v>0</v>
      </c>
      <c r="T123" s="152">
        <f t="shared" si="1"/>
        <v>0</v>
      </c>
    </row>
    <row r="124" ht="12.75" customHeight="1">
      <c r="A124" s="144" t="str">
        <f>'Upload Sheet Pull'!A126</f>
        <v>Budget</v>
      </c>
      <c r="B124" s="144" t="str">
        <f>'Upload Sheet Pull'!B126</f>
        <v>7006-000000</v>
      </c>
      <c r="C124" s="144">
        <f>'Upload Sheet Pull'!C126</f>
        <v>530</v>
      </c>
      <c r="D124" s="144" t="str">
        <f>'Upload Sheet Pull'!D126</f>
        <v>083</v>
      </c>
      <c r="E124" s="144"/>
      <c r="F124" s="144" t="str">
        <f>IF('Upload Sheet Pull'!E126="","",'Upload Sheet Pull'!E126)</f>
        <v/>
      </c>
      <c r="G124" s="144"/>
      <c r="H124" s="152">
        <f>'Upload Sheet Pull'!J126</f>
        <v>0</v>
      </c>
      <c r="I124" s="152">
        <f>'Upload Sheet Pull'!K126</f>
        <v>0</v>
      </c>
      <c r="J124" s="152">
        <f>'Upload Sheet Pull'!L126</f>
        <v>0</v>
      </c>
      <c r="K124" s="152">
        <f>'Upload Sheet Pull'!M126</f>
        <v>0</v>
      </c>
      <c r="L124" s="152">
        <f>'Upload Sheet Pull'!N126</f>
        <v>0</v>
      </c>
      <c r="M124" s="152">
        <f>'Upload Sheet Pull'!O126</f>
        <v>0</v>
      </c>
      <c r="N124" s="152">
        <f>'Upload Sheet Pull'!P126</f>
        <v>0</v>
      </c>
      <c r="O124" s="152">
        <f>'Upload Sheet Pull'!Q126</f>
        <v>0</v>
      </c>
      <c r="P124" s="152">
        <f>'Upload Sheet Pull'!R126</f>
        <v>0</v>
      </c>
      <c r="Q124" s="152">
        <f>'Upload Sheet Pull'!S126</f>
        <v>0</v>
      </c>
      <c r="R124" s="152">
        <f>'Upload Sheet Pull'!T126</f>
        <v>0</v>
      </c>
      <c r="S124" s="152">
        <f>'Upload Sheet Pull'!U126</f>
        <v>0</v>
      </c>
      <c r="T124" s="152">
        <f t="shared" si="1"/>
        <v>0</v>
      </c>
    </row>
    <row r="125" ht="12.75" customHeight="1">
      <c r="A125" s="144" t="str">
        <f>'Upload Sheet Pull'!A127</f>
        <v>Budget</v>
      </c>
      <c r="B125" s="144" t="str">
        <f>'Upload Sheet Pull'!B127</f>
        <v>7010-000000</v>
      </c>
      <c r="C125" s="144">
        <f>'Upload Sheet Pull'!C127</f>
        <v>530</v>
      </c>
      <c r="D125" s="144" t="str">
        <f>'Upload Sheet Pull'!D127</f>
        <v>083</v>
      </c>
      <c r="E125" s="144"/>
      <c r="F125" s="144" t="str">
        <f>IF('Upload Sheet Pull'!E127="","",'Upload Sheet Pull'!E127)</f>
        <v/>
      </c>
      <c r="G125" s="144"/>
      <c r="H125" s="152">
        <f>'Upload Sheet Pull'!J127</f>
        <v>0</v>
      </c>
      <c r="I125" s="152">
        <f>'Upload Sheet Pull'!K127</f>
        <v>0</v>
      </c>
      <c r="J125" s="152">
        <f>'Upload Sheet Pull'!L127</f>
        <v>0</v>
      </c>
      <c r="K125" s="152">
        <f>'Upload Sheet Pull'!M127</f>
        <v>0</v>
      </c>
      <c r="L125" s="152">
        <f>'Upload Sheet Pull'!N127</f>
        <v>0</v>
      </c>
      <c r="M125" s="152">
        <f>'Upload Sheet Pull'!O127</f>
        <v>0</v>
      </c>
      <c r="N125" s="152">
        <f>'Upload Sheet Pull'!P127</f>
        <v>0</v>
      </c>
      <c r="O125" s="152">
        <f>'Upload Sheet Pull'!Q127</f>
        <v>0</v>
      </c>
      <c r="P125" s="152">
        <f>'Upload Sheet Pull'!R127</f>
        <v>0</v>
      </c>
      <c r="Q125" s="152">
        <f>'Upload Sheet Pull'!S127</f>
        <v>0</v>
      </c>
      <c r="R125" s="152">
        <f>'Upload Sheet Pull'!T127</f>
        <v>0</v>
      </c>
      <c r="S125" s="152">
        <f>'Upload Sheet Pull'!U127</f>
        <v>500</v>
      </c>
      <c r="T125" s="152">
        <f t="shared" si="1"/>
        <v>500</v>
      </c>
    </row>
    <row r="126" ht="12.75" customHeight="1">
      <c r="A126" s="144" t="str">
        <f>'Upload Sheet Pull'!A128</f>
        <v>Budget</v>
      </c>
      <c r="B126" s="144" t="str">
        <f>'Upload Sheet Pull'!B128</f>
        <v>7020-000000</v>
      </c>
      <c r="C126" s="144">
        <f>'Upload Sheet Pull'!C128</f>
        <v>530</v>
      </c>
      <c r="D126" s="144" t="str">
        <f>'Upload Sheet Pull'!D128</f>
        <v>083</v>
      </c>
      <c r="E126" s="144"/>
      <c r="F126" s="144" t="str">
        <f>IF('Upload Sheet Pull'!E128="","",'Upload Sheet Pull'!E128)</f>
        <v/>
      </c>
      <c r="G126" s="144"/>
      <c r="H126" s="152">
        <f>'Upload Sheet Pull'!J128</f>
        <v>0</v>
      </c>
      <c r="I126" s="152">
        <f>'Upload Sheet Pull'!K128</f>
        <v>0</v>
      </c>
      <c r="J126" s="152">
        <f>'Upload Sheet Pull'!L128</f>
        <v>0</v>
      </c>
      <c r="K126" s="152">
        <f>'Upload Sheet Pull'!M128</f>
        <v>0</v>
      </c>
      <c r="L126" s="152">
        <f>'Upload Sheet Pull'!N128</f>
        <v>0</v>
      </c>
      <c r="M126" s="152">
        <f>'Upload Sheet Pull'!O128</f>
        <v>0</v>
      </c>
      <c r="N126" s="152">
        <f>'Upload Sheet Pull'!P128</f>
        <v>0</v>
      </c>
      <c r="O126" s="152">
        <f>'Upload Sheet Pull'!Q128</f>
        <v>0</v>
      </c>
      <c r="P126" s="152">
        <f>'Upload Sheet Pull'!R128</f>
        <v>0</v>
      </c>
      <c r="Q126" s="152">
        <f>'Upload Sheet Pull'!S128</f>
        <v>0</v>
      </c>
      <c r="R126" s="152">
        <f>'Upload Sheet Pull'!T128</f>
        <v>0</v>
      </c>
      <c r="S126" s="152">
        <f>'Upload Sheet Pull'!U128</f>
        <v>0</v>
      </c>
      <c r="T126" s="152">
        <f t="shared" si="1"/>
        <v>0</v>
      </c>
    </row>
    <row r="127" ht="12.75" customHeight="1">
      <c r="A127" s="144" t="str">
        <f>'Upload Sheet Pull'!A129</f>
        <v>Budget</v>
      </c>
      <c r="B127" s="144" t="str">
        <f>'Upload Sheet Pull'!B129</f>
        <v/>
      </c>
      <c r="C127" s="144">
        <f>'Upload Sheet Pull'!C129</f>
        <v>530</v>
      </c>
      <c r="D127" s="144" t="str">
        <f>'Upload Sheet Pull'!D129</f>
        <v>083</v>
      </c>
      <c r="E127" s="144"/>
      <c r="F127" s="144" t="str">
        <f>IF('Upload Sheet Pull'!E129="","",'Upload Sheet Pull'!E129)</f>
        <v/>
      </c>
      <c r="G127" s="144"/>
      <c r="H127" s="152">
        <f>'Upload Sheet Pull'!J129</f>
        <v>0</v>
      </c>
      <c r="I127" s="152">
        <f>'Upload Sheet Pull'!K129</f>
        <v>0</v>
      </c>
      <c r="J127" s="152">
        <f>'Upload Sheet Pull'!L129</f>
        <v>0</v>
      </c>
      <c r="K127" s="152">
        <f>'Upload Sheet Pull'!M129</f>
        <v>0</v>
      </c>
      <c r="L127" s="152">
        <f>'Upload Sheet Pull'!N129</f>
        <v>0</v>
      </c>
      <c r="M127" s="152">
        <f>'Upload Sheet Pull'!O129</f>
        <v>0</v>
      </c>
      <c r="N127" s="152">
        <f>'Upload Sheet Pull'!P129</f>
        <v>0</v>
      </c>
      <c r="O127" s="152">
        <f>'Upload Sheet Pull'!Q129</f>
        <v>0</v>
      </c>
      <c r="P127" s="152">
        <f>'Upload Sheet Pull'!R129</f>
        <v>0</v>
      </c>
      <c r="Q127" s="152">
        <f>'Upload Sheet Pull'!S129</f>
        <v>0</v>
      </c>
      <c r="R127" s="152">
        <f>'Upload Sheet Pull'!T129</f>
        <v>0</v>
      </c>
      <c r="S127" s="152">
        <f>'Upload Sheet Pull'!U129</f>
        <v>0</v>
      </c>
      <c r="T127" s="152">
        <f t="shared" si="1"/>
        <v>0</v>
      </c>
    </row>
    <row r="128" ht="12.75" customHeight="1">
      <c r="A128" s="144" t="str">
        <f>'Upload Sheet Pull'!A130</f>
        <v>Budget</v>
      </c>
      <c r="B128" s="144" t="str">
        <f>'Upload Sheet Pull'!B130</f>
        <v/>
      </c>
      <c r="C128" s="144">
        <f>'Upload Sheet Pull'!C130</f>
        <v>530</v>
      </c>
      <c r="D128" s="144" t="str">
        <f>'Upload Sheet Pull'!D130</f>
        <v>083</v>
      </c>
      <c r="E128" s="144"/>
      <c r="F128" s="144" t="str">
        <f>IF('Upload Sheet Pull'!E130="","",'Upload Sheet Pull'!E130)</f>
        <v/>
      </c>
      <c r="G128" s="144"/>
      <c r="H128" s="152">
        <f>'Upload Sheet Pull'!J130</f>
        <v>0</v>
      </c>
      <c r="I128" s="152">
        <f>'Upload Sheet Pull'!K130</f>
        <v>0</v>
      </c>
      <c r="J128" s="152">
        <f>'Upload Sheet Pull'!L130</f>
        <v>0</v>
      </c>
      <c r="K128" s="152">
        <f>'Upload Sheet Pull'!M130</f>
        <v>0</v>
      </c>
      <c r="L128" s="152">
        <f>'Upload Sheet Pull'!N130</f>
        <v>0</v>
      </c>
      <c r="M128" s="152">
        <f>'Upload Sheet Pull'!O130</f>
        <v>0</v>
      </c>
      <c r="N128" s="152">
        <f>'Upload Sheet Pull'!P130</f>
        <v>0</v>
      </c>
      <c r="O128" s="152">
        <f>'Upload Sheet Pull'!Q130</f>
        <v>0</v>
      </c>
      <c r="P128" s="152">
        <f>'Upload Sheet Pull'!R130</f>
        <v>0</v>
      </c>
      <c r="Q128" s="152">
        <f>'Upload Sheet Pull'!S130</f>
        <v>0</v>
      </c>
      <c r="R128" s="152">
        <f>'Upload Sheet Pull'!T130</f>
        <v>0</v>
      </c>
      <c r="S128" s="152">
        <f>'Upload Sheet Pull'!U130</f>
        <v>0</v>
      </c>
      <c r="T128" s="152">
        <f t="shared" si="1"/>
        <v>0</v>
      </c>
    </row>
    <row r="129" ht="12.75" customHeight="1">
      <c r="A129" s="144" t="str">
        <f>'Upload Sheet Pull'!A131</f>
        <v>Budget</v>
      </c>
      <c r="B129" s="144" t="str">
        <f>'Upload Sheet Pull'!B131</f>
        <v/>
      </c>
      <c r="C129" s="144">
        <f>'Upload Sheet Pull'!C131</f>
        <v>530</v>
      </c>
      <c r="D129" s="144" t="str">
        <f>'Upload Sheet Pull'!D131</f>
        <v>083</v>
      </c>
      <c r="E129" s="144"/>
      <c r="F129" s="144" t="str">
        <f>IF('Upload Sheet Pull'!E131="","",'Upload Sheet Pull'!E131)</f>
        <v/>
      </c>
      <c r="G129" s="144"/>
      <c r="H129" s="152">
        <f>'Upload Sheet Pull'!J131</f>
        <v>0</v>
      </c>
      <c r="I129" s="152">
        <f>'Upload Sheet Pull'!K131</f>
        <v>0</v>
      </c>
      <c r="J129" s="152">
        <f>'Upload Sheet Pull'!L131</f>
        <v>0</v>
      </c>
      <c r="K129" s="152">
        <f>'Upload Sheet Pull'!M131</f>
        <v>0</v>
      </c>
      <c r="L129" s="152">
        <f>'Upload Sheet Pull'!N131</f>
        <v>0</v>
      </c>
      <c r="M129" s="152">
        <f>'Upload Sheet Pull'!O131</f>
        <v>0</v>
      </c>
      <c r="N129" s="152">
        <f>'Upload Sheet Pull'!P131</f>
        <v>0</v>
      </c>
      <c r="O129" s="152">
        <f>'Upload Sheet Pull'!Q131</f>
        <v>0</v>
      </c>
      <c r="P129" s="152">
        <f>'Upload Sheet Pull'!R131</f>
        <v>0</v>
      </c>
      <c r="Q129" s="152">
        <f>'Upload Sheet Pull'!S131</f>
        <v>0</v>
      </c>
      <c r="R129" s="152">
        <f>'Upload Sheet Pull'!T131</f>
        <v>0</v>
      </c>
      <c r="S129" s="152">
        <f>'Upload Sheet Pull'!U131</f>
        <v>0</v>
      </c>
      <c r="T129" s="152">
        <f t="shared" si="1"/>
        <v>0</v>
      </c>
    </row>
    <row r="130" ht="12.75" customHeight="1">
      <c r="A130" s="144" t="str">
        <f>'Upload Sheet Pull'!A132</f>
        <v>Budget</v>
      </c>
      <c r="B130" s="144" t="str">
        <f>'Upload Sheet Pull'!B132</f>
        <v>7004-000000</v>
      </c>
      <c r="C130" s="144">
        <f>'Upload Sheet Pull'!C132</f>
        <v>540</v>
      </c>
      <c r="D130" s="144" t="str">
        <f>'Upload Sheet Pull'!D132</f>
        <v>083</v>
      </c>
      <c r="E130" s="144"/>
      <c r="F130" s="144" t="str">
        <f>IF('Upload Sheet Pull'!E132="","",'Upload Sheet Pull'!E132)</f>
        <v/>
      </c>
      <c r="G130" s="144"/>
      <c r="H130" s="152">
        <f>'Upload Sheet Pull'!J132</f>
        <v>0</v>
      </c>
      <c r="I130" s="152">
        <f>'Upload Sheet Pull'!K132</f>
        <v>0</v>
      </c>
      <c r="J130" s="152">
        <f>'Upload Sheet Pull'!L132</f>
        <v>0</v>
      </c>
      <c r="K130" s="152">
        <f>'Upload Sheet Pull'!M132</f>
        <v>0</v>
      </c>
      <c r="L130" s="152">
        <f>'Upload Sheet Pull'!N132</f>
        <v>0</v>
      </c>
      <c r="M130" s="152">
        <f>'Upload Sheet Pull'!O132</f>
        <v>0</v>
      </c>
      <c r="N130" s="152">
        <f>'Upload Sheet Pull'!P132</f>
        <v>0</v>
      </c>
      <c r="O130" s="152">
        <f>'Upload Sheet Pull'!Q132</f>
        <v>0</v>
      </c>
      <c r="P130" s="152">
        <f>'Upload Sheet Pull'!R132</f>
        <v>0</v>
      </c>
      <c r="Q130" s="152">
        <f>'Upload Sheet Pull'!S132</f>
        <v>0</v>
      </c>
      <c r="R130" s="152">
        <f>'Upload Sheet Pull'!T132</f>
        <v>0</v>
      </c>
      <c r="S130" s="152">
        <f>'Upload Sheet Pull'!U132</f>
        <v>0</v>
      </c>
      <c r="T130" s="152">
        <f t="shared" si="1"/>
        <v>0</v>
      </c>
    </row>
    <row r="131" ht="12.75" customHeight="1">
      <c r="A131" s="144" t="str">
        <f>'Upload Sheet Pull'!A133</f>
        <v>Budget</v>
      </c>
      <c r="B131" s="144" t="str">
        <f>'Upload Sheet Pull'!B133</f>
        <v>7006-000000</v>
      </c>
      <c r="C131" s="144">
        <f>'Upload Sheet Pull'!C133</f>
        <v>540</v>
      </c>
      <c r="D131" s="144" t="str">
        <f>'Upload Sheet Pull'!D133</f>
        <v>083</v>
      </c>
      <c r="E131" s="144"/>
      <c r="F131" s="144" t="str">
        <f>IF('Upload Sheet Pull'!E133="","",'Upload Sheet Pull'!E133)</f>
        <v/>
      </c>
      <c r="G131" s="144"/>
      <c r="H131" s="152">
        <f>'Upload Sheet Pull'!J133</f>
        <v>0</v>
      </c>
      <c r="I131" s="152">
        <f>'Upload Sheet Pull'!K133</f>
        <v>0</v>
      </c>
      <c r="J131" s="152">
        <f>'Upload Sheet Pull'!L133</f>
        <v>0</v>
      </c>
      <c r="K131" s="152">
        <f>'Upload Sheet Pull'!M133</f>
        <v>0</v>
      </c>
      <c r="L131" s="152">
        <f>'Upload Sheet Pull'!N133</f>
        <v>0</v>
      </c>
      <c r="M131" s="152">
        <f>'Upload Sheet Pull'!O133</f>
        <v>0</v>
      </c>
      <c r="N131" s="152">
        <f>'Upload Sheet Pull'!P133</f>
        <v>0</v>
      </c>
      <c r="O131" s="152">
        <f>'Upload Sheet Pull'!Q133</f>
        <v>0</v>
      </c>
      <c r="P131" s="152">
        <f>'Upload Sheet Pull'!R133</f>
        <v>0</v>
      </c>
      <c r="Q131" s="152">
        <f>'Upload Sheet Pull'!S133</f>
        <v>0</v>
      </c>
      <c r="R131" s="152">
        <f>'Upload Sheet Pull'!T133</f>
        <v>0</v>
      </c>
      <c r="S131" s="152">
        <f>'Upload Sheet Pull'!U133</f>
        <v>0</v>
      </c>
      <c r="T131" s="152">
        <f t="shared" si="1"/>
        <v>0</v>
      </c>
    </row>
    <row r="132" ht="12.75" customHeight="1">
      <c r="A132" s="144" t="str">
        <f>'Upload Sheet Pull'!A134</f>
        <v>Budget</v>
      </c>
      <c r="B132" s="144" t="str">
        <f>'Upload Sheet Pull'!B134</f>
        <v>7010-000000</v>
      </c>
      <c r="C132" s="144">
        <f>'Upload Sheet Pull'!C134</f>
        <v>540</v>
      </c>
      <c r="D132" s="144" t="str">
        <f>'Upload Sheet Pull'!D134</f>
        <v>083</v>
      </c>
      <c r="E132" s="144"/>
      <c r="F132" s="144" t="str">
        <f>IF('Upload Sheet Pull'!E134="","",'Upload Sheet Pull'!E134)</f>
        <v/>
      </c>
      <c r="G132" s="144"/>
      <c r="H132" s="152">
        <f>'Upload Sheet Pull'!J134</f>
        <v>0</v>
      </c>
      <c r="I132" s="152">
        <f>'Upload Sheet Pull'!K134</f>
        <v>0</v>
      </c>
      <c r="J132" s="152">
        <f>'Upload Sheet Pull'!L134</f>
        <v>0</v>
      </c>
      <c r="K132" s="152">
        <f>'Upload Sheet Pull'!M134</f>
        <v>0</v>
      </c>
      <c r="L132" s="152">
        <f>'Upload Sheet Pull'!N134</f>
        <v>0</v>
      </c>
      <c r="M132" s="152">
        <f>'Upload Sheet Pull'!O134</f>
        <v>0</v>
      </c>
      <c r="N132" s="152">
        <f>'Upload Sheet Pull'!P134</f>
        <v>0</v>
      </c>
      <c r="O132" s="152">
        <f>'Upload Sheet Pull'!Q134</f>
        <v>0</v>
      </c>
      <c r="P132" s="152">
        <f>'Upload Sheet Pull'!R134</f>
        <v>0</v>
      </c>
      <c r="Q132" s="152">
        <f>'Upload Sheet Pull'!S134</f>
        <v>0</v>
      </c>
      <c r="R132" s="152">
        <f>'Upload Sheet Pull'!T134</f>
        <v>0</v>
      </c>
      <c r="S132" s="152">
        <f>'Upload Sheet Pull'!U134</f>
        <v>500</v>
      </c>
      <c r="T132" s="152">
        <f t="shared" si="1"/>
        <v>500</v>
      </c>
    </row>
    <row r="133" ht="12.75" customHeight="1">
      <c r="A133" s="144" t="str">
        <f>'Upload Sheet Pull'!A135</f>
        <v>Budget</v>
      </c>
      <c r="B133" s="144" t="str">
        <f>'Upload Sheet Pull'!B135</f>
        <v/>
      </c>
      <c r="C133" s="144">
        <f>'Upload Sheet Pull'!C135</f>
        <v>540</v>
      </c>
      <c r="D133" s="144" t="str">
        <f>'Upload Sheet Pull'!D135</f>
        <v>083</v>
      </c>
      <c r="E133" s="144"/>
      <c r="F133" s="144" t="str">
        <f>IF('Upload Sheet Pull'!E135="","",'Upload Sheet Pull'!E135)</f>
        <v/>
      </c>
      <c r="G133" s="144"/>
      <c r="H133" s="152">
        <f>'Upload Sheet Pull'!J135</f>
        <v>0</v>
      </c>
      <c r="I133" s="152">
        <f>'Upload Sheet Pull'!K135</f>
        <v>0</v>
      </c>
      <c r="J133" s="152">
        <f>'Upload Sheet Pull'!L135</f>
        <v>0</v>
      </c>
      <c r="K133" s="152">
        <f>'Upload Sheet Pull'!M135</f>
        <v>0</v>
      </c>
      <c r="L133" s="152">
        <f>'Upload Sheet Pull'!N135</f>
        <v>0</v>
      </c>
      <c r="M133" s="152">
        <f>'Upload Sheet Pull'!O135</f>
        <v>0</v>
      </c>
      <c r="N133" s="152">
        <f>'Upload Sheet Pull'!P135</f>
        <v>0</v>
      </c>
      <c r="O133" s="152">
        <f>'Upload Sheet Pull'!Q135</f>
        <v>0</v>
      </c>
      <c r="P133" s="152">
        <f>'Upload Sheet Pull'!R135</f>
        <v>0</v>
      </c>
      <c r="Q133" s="152">
        <f>'Upload Sheet Pull'!S135</f>
        <v>0</v>
      </c>
      <c r="R133" s="152">
        <f>'Upload Sheet Pull'!T135</f>
        <v>0</v>
      </c>
      <c r="S133" s="152">
        <f>'Upload Sheet Pull'!U135</f>
        <v>0</v>
      </c>
      <c r="T133" s="152">
        <f t="shared" si="1"/>
        <v>0</v>
      </c>
    </row>
    <row r="134" ht="12.75" customHeight="1">
      <c r="A134" s="144" t="str">
        <f>'Upload Sheet Pull'!A136</f>
        <v>Budget</v>
      </c>
      <c r="B134" s="144" t="str">
        <f>'Upload Sheet Pull'!B136</f>
        <v/>
      </c>
      <c r="C134" s="144">
        <f>'Upload Sheet Pull'!C136</f>
        <v>540</v>
      </c>
      <c r="D134" s="144" t="str">
        <f>'Upload Sheet Pull'!D136</f>
        <v>083</v>
      </c>
      <c r="E134" s="144"/>
      <c r="F134" s="144" t="str">
        <f>IF('Upload Sheet Pull'!E136="","",'Upload Sheet Pull'!E136)</f>
        <v/>
      </c>
      <c r="G134" s="144"/>
      <c r="H134" s="152">
        <f>'Upload Sheet Pull'!J136</f>
        <v>0</v>
      </c>
      <c r="I134" s="152">
        <f>'Upload Sheet Pull'!K136</f>
        <v>0</v>
      </c>
      <c r="J134" s="152">
        <f>'Upload Sheet Pull'!L136</f>
        <v>0</v>
      </c>
      <c r="K134" s="152">
        <f>'Upload Sheet Pull'!M136</f>
        <v>0</v>
      </c>
      <c r="L134" s="152">
        <f>'Upload Sheet Pull'!N136</f>
        <v>0</v>
      </c>
      <c r="M134" s="152">
        <f>'Upload Sheet Pull'!O136</f>
        <v>0</v>
      </c>
      <c r="N134" s="152">
        <f>'Upload Sheet Pull'!P136</f>
        <v>0</v>
      </c>
      <c r="O134" s="152">
        <f>'Upload Sheet Pull'!Q136</f>
        <v>0</v>
      </c>
      <c r="P134" s="152">
        <f>'Upload Sheet Pull'!R136</f>
        <v>0</v>
      </c>
      <c r="Q134" s="152">
        <f>'Upload Sheet Pull'!S136</f>
        <v>0</v>
      </c>
      <c r="R134" s="152">
        <f>'Upload Sheet Pull'!T136</f>
        <v>0</v>
      </c>
      <c r="S134" s="152">
        <f>'Upload Sheet Pull'!U136</f>
        <v>0</v>
      </c>
      <c r="T134" s="152">
        <f t="shared" si="1"/>
        <v>0</v>
      </c>
    </row>
    <row r="135" ht="12.75" customHeight="1">
      <c r="A135" s="144" t="str">
        <f>'Upload Sheet Pull'!A137</f>
        <v>Budget</v>
      </c>
      <c r="B135" s="144" t="str">
        <f>'Upload Sheet Pull'!B137</f>
        <v/>
      </c>
      <c r="C135" s="144">
        <f>'Upload Sheet Pull'!C137</f>
        <v>540</v>
      </c>
      <c r="D135" s="144" t="str">
        <f>'Upload Sheet Pull'!D137</f>
        <v>083</v>
      </c>
      <c r="E135" s="144"/>
      <c r="F135" s="144" t="str">
        <f>IF('Upload Sheet Pull'!E137="","",'Upload Sheet Pull'!E137)</f>
        <v/>
      </c>
      <c r="G135" s="144"/>
      <c r="H135" s="152">
        <f>'Upload Sheet Pull'!J137</f>
        <v>0</v>
      </c>
      <c r="I135" s="152">
        <f>'Upload Sheet Pull'!K137</f>
        <v>0</v>
      </c>
      <c r="J135" s="152">
        <f>'Upload Sheet Pull'!L137</f>
        <v>0</v>
      </c>
      <c r="K135" s="152">
        <f>'Upload Sheet Pull'!M137</f>
        <v>0</v>
      </c>
      <c r="L135" s="152">
        <f>'Upload Sheet Pull'!N137</f>
        <v>0</v>
      </c>
      <c r="M135" s="152">
        <f>'Upload Sheet Pull'!O137</f>
        <v>0</v>
      </c>
      <c r="N135" s="152">
        <f>'Upload Sheet Pull'!P137</f>
        <v>0</v>
      </c>
      <c r="O135" s="152">
        <f>'Upload Sheet Pull'!Q137</f>
        <v>0</v>
      </c>
      <c r="P135" s="152">
        <f>'Upload Sheet Pull'!R137</f>
        <v>0</v>
      </c>
      <c r="Q135" s="152">
        <f>'Upload Sheet Pull'!S137</f>
        <v>0</v>
      </c>
      <c r="R135" s="152">
        <f>'Upload Sheet Pull'!T137</f>
        <v>0</v>
      </c>
      <c r="S135" s="152">
        <f>'Upload Sheet Pull'!U137</f>
        <v>0</v>
      </c>
      <c r="T135" s="152">
        <f t="shared" si="1"/>
        <v>0</v>
      </c>
    </row>
    <row r="136" ht="12.75" customHeight="1">
      <c r="A136" s="144" t="str">
        <f>'Upload Sheet Pull'!A138</f>
        <v>Budget</v>
      </c>
      <c r="B136" s="144" t="str">
        <f>'Upload Sheet Pull'!B138</f>
        <v>7004-000000</v>
      </c>
      <c r="C136" s="144">
        <f>'Upload Sheet Pull'!C138</f>
        <v>550</v>
      </c>
      <c r="D136" s="144" t="str">
        <f>'Upload Sheet Pull'!D138</f>
        <v>083</v>
      </c>
      <c r="E136" s="144"/>
      <c r="F136" s="144" t="str">
        <f>IF('Upload Sheet Pull'!E138="","",'Upload Sheet Pull'!E138)</f>
        <v/>
      </c>
      <c r="G136" s="144"/>
      <c r="H136" s="152">
        <f>'Upload Sheet Pull'!J138</f>
        <v>520</v>
      </c>
      <c r="I136" s="152">
        <f>'Upload Sheet Pull'!K138</f>
        <v>0</v>
      </c>
      <c r="J136" s="152">
        <f>'Upload Sheet Pull'!L138</f>
        <v>0</v>
      </c>
      <c r="K136" s="152">
        <f>'Upload Sheet Pull'!M138</f>
        <v>0</v>
      </c>
      <c r="L136" s="152">
        <f>'Upload Sheet Pull'!N138</f>
        <v>0</v>
      </c>
      <c r="M136" s="152">
        <f>'Upload Sheet Pull'!O138</f>
        <v>0</v>
      </c>
      <c r="N136" s="152">
        <f>'Upload Sheet Pull'!P138</f>
        <v>0</v>
      </c>
      <c r="O136" s="152">
        <f>'Upload Sheet Pull'!Q138</f>
        <v>0</v>
      </c>
      <c r="P136" s="152">
        <f>'Upload Sheet Pull'!R138</f>
        <v>0</v>
      </c>
      <c r="Q136" s="152">
        <f>'Upload Sheet Pull'!S138</f>
        <v>0</v>
      </c>
      <c r="R136" s="152">
        <f>'Upload Sheet Pull'!T138</f>
        <v>0</v>
      </c>
      <c r="S136" s="152">
        <f>'Upload Sheet Pull'!U138</f>
        <v>0</v>
      </c>
      <c r="T136" s="152">
        <f t="shared" si="1"/>
        <v>520</v>
      </c>
    </row>
    <row r="137" ht="12.75" customHeight="1">
      <c r="A137" s="144" t="str">
        <f>'Upload Sheet Pull'!A139</f>
        <v>Budget</v>
      </c>
      <c r="B137" s="144" t="str">
        <f>'Upload Sheet Pull'!B139</f>
        <v>7008-000000</v>
      </c>
      <c r="C137" s="144">
        <f>'Upload Sheet Pull'!C139</f>
        <v>550</v>
      </c>
      <c r="D137" s="144" t="str">
        <f>'Upload Sheet Pull'!D139</f>
        <v>083</v>
      </c>
      <c r="E137" s="144"/>
      <c r="F137" s="144" t="str">
        <f>IF('Upload Sheet Pull'!E139="","",'Upload Sheet Pull'!E139)</f>
        <v/>
      </c>
      <c r="G137" s="144"/>
      <c r="H137" s="152">
        <f>'Upload Sheet Pull'!J139</f>
        <v>0</v>
      </c>
      <c r="I137" s="152">
        <f>'Upload Sheet Pull'!K139</f>
        <v>0</v>
      </c>
      <c r="J137" s="152">
        <f>'Upload Sheet Pull'!L139</f>
        <v>0</v>
      </c>
      <c r="K137" s="152">
        <f>'Upload Sheet Pull'!M139</f>
        <v>0</v>
      </c>
      <c r="L137" s="152">
        <f>'Upload Sheet Pull'!N139</f>
        <v>0</v>
      </c>
      <c r="M137" s="152">
        <f>'Upload Sheet Pull'!O139</f>
        <v>0</v>
      </c>
      <c r="N137" s="152">
        <f>'Upload Sheet Pull'!P139</f>
        <v>0</v>
      </c>
      <c r="O137" s="152">
        <f>'Upload Sheet Pull'!Q139</f>
        <v>0</v>
      </c>
      <c r="P137" s="152">
        <f>'Upload Sheet Pull'!R139</f>
        <v>0</v>
      </c>
      <c r="Q137" s="152">
        <f>'Upload Sheet Pull'!S139</f>
        <v>0</v>
      </c>
      <c r="R137" s="152">
        <f>'Upload Sheet Pull'!T139</f>
        <v>0</v>
      </c>
      <c r="S137" s="152">
        <f>'Upload Sheet Pull'!U139</f>
        <v>0</v>
      </c>
      <c r="T137" s="152">
        <f t="shared" si="1"/>
        <v>0</v>
      </c>
    </row>
    <row r="138" ht="12.75" customHeight="1">
      <c r="A138" s="144" t="str">
        <f>'Upload Sheet Pull'!A140</f>
        <v>Budget</v>
      </c>
      <c r="B138" s="144" t="str">
        <f>'Upload Sheet Pull'!B140</f>
        <v>7010-000000</v>
      </c>
      <c r="C138" s="144">
        <f>'Upload Sheet Pull'!C140</f>
        <v>550</v>
      </c>
      <c r="D138" s="144" t="str">
        <f>'Upload Sheet Pull'!D140</f>
        <v>083</v>
      </c>
      <c r="E138" s="144"/>
      <c r="F138" s="144" t="str">
        <f>IF('Upload Sheet Pull'!E140="","",'Upload Sheet Pull'!E140)</f>
        <v/>
      </c>
      <c r="G138" s="144"/>
      <c r="H138" s="152">
        <f>'Upload Sheet Pull'!J140</f>
        <v>0</v>
      </c>
      <c r="I138" s="152">
        <f>'Upload Sheet Pull'!K140</f>
        <v>0</v>
      </c>
      <c r="J138" s="152">
        <f>'Upload Sheet Pull'!L140</f>
        <v>0</v>
      </c>
      <c r="K138" s="152">
        <f>'Upload Sheet Pull'!M140</f>
        <v>0</v>
      </c>
      <c r="L138" s="152">
        <f>'Upload Sheet Pull'!N140</f>
        <v>0</v>
      </c>
      <c r="M138" s="152">
        <f>'Upload Sheet Pull'!O140</f>
        <v>0</v>
      </c>
      <c r="N138" s="152">
        <f>'Upload Sheet Pull'!P140</f>
        <v>0</v>
      </c>
      <c r="O138" s="152">
        <f>'Upload Sheet Pull'!Q140</f>
        <v>0</v>
      </c>
      <c r="P138" s="152">
        <f>'Upload Sheet Pull'!R140</f>
        <v>0</v>
      </c>
      <c r="Q138" s="152">
        <f>'Upload Sheet Pull'!S140</f>
        <v>0</v>
      </c>
      <c r="R138" s="152">
        <f>'Upload Sheet Pull'!T140</f>
        <v>0</v>
      </c>
      <c r="S138" s="152">
        <f>'Upload Sheet Pull'!U140</f>
        <v>0</v>
      </c>
      <c r="T138" s="152">
        <f t="shared" si="1"/>
        <v>0</v>
      </c>
    </row>
    <row r="139" ht="12.75" customHeight="1">
      <c r="A139" s="144" t="str">
        <f>'Upload Sheet Pull'!A141</f>
        <v>Budget</v>
      </c>
      <c r="B139" s="144" t="str">
        <f>'Upload Sheet Pull'!B141</f>
        <v>7020-000000</v>
      </c>
      <c r="C139" s="144">
        <f>'Upload Sheet Pull'!C141</f>
        <v>550</v>
      </c>
      <c r="D139" s="144" t="str">
        <f>'Upload Sheet Pull'!D141</f>
        <v>083</v>
      </c>
      <c r="E139" s="144"/>
      <c r="F139" s="144" t="str">
        <f>IF('Upload Sheet Pull'!E141="","",'Upload Sheet Pull'!E141)</f>
        <v/>
      </c>
      <c r="G139" s="144"/>
      <c r="H139" s="152">
        <f>'Upload Sheet Pull'!J141</f>
        <v>0</v>
      </c>
      <c r="I139" s="152">
        <f>'Upload Sheet Pull'!K141</f>
        <v>0</v>
      </c>
      <c r="J139" s="152">
        <f>'Upload Sheet Pull'!L141</f>
        <v>0</v>
      </c>
      <c r="K139" s="152">
        <f>'Upload Sheet Pull'!M141</f>
        <v>0</v>
      </c>
      <c r="L139" s="152">
        <f>'Upload Sheet Pull'!N141</f>
        <v>0</v>
      </c>
      <c r="M139" s="152">
        <f>'Upload Sheet Pull'!O141</f>
        <v>0</v>
      </c>
      <c r="N139" s="152">
        <f>'Upload Sheet Pull'!P141</f>
        <v>0</v>
      </c>
      <c r="O139" s="152">
        <f>'Upload Sheet Pull'!Q141</f>
        <v>0</v>
      </c>
      <c r="P139" s="152">
        <f>'Upload Sheet Pull'!R141</f>
        <v>0</v>
      </c>
      <c r="Q139" s="152">
        <f>'Upload Sheet Pull'!S141</f>
        <v>0</v>
      </c>
      <c r="R139" s="152">
        <f>'Upload Sheet Pull'!T141</f>
        <v>0</v>
      </c>
      <c r="S139" s="152">
        <f>'Upload Sheet Pull'!U141</f>
        <v>0</v>
      </c>
      <c r="T139" s="152">
        <f t="shared" si="1"/>
        <v>0</v>
      </c>
    </row>
    <row r="140" ht="12.75" customHeight="1">
      <c r="A140" s="144" t="str">
        <f>'Upload Sheet Pull'!A142</f>
        <v>Budget</v>
      </c>
      <c r="B140" s="144" t="str">
        <f>'Upload Sheet Pull'!B142</f>
        <v>7080-000000</v>
      </c>
      <c r="C140" s="144">
        <f>'Upload Sheet Pull'!C142</f>
        <v>550</v>
      </c>
      <c r="D140" s="144" t="str">
        <f>'Upload Sheet Pull'!D142</f>
        <v>083</v>
      </c>
      <c r="E140" s="144"/>
      <c r="F140" s="144" t="str">
        <f>IF('Upload Sheet Pull'!E142="","",'Upload Sheet Pull'!E142)</f>
        <v/>
      </c>
      <c r="G140" s="144"/>
      <c r="H140" s="152">
        <f>'Upload Sheet Pull'!J142</f>
        <v>0</v>
      </c>
      <c r="I140" s="152">
        <f>'Upload Sheet Pull'!K142</f>
        <v>0</v>
      </c>
      <c r="J140" s="152">
        <f>'Upload Sheet Pull'!L142</f>
        <v>0</v>
      </c>
      <c r="K140" s="152">
        <f>'Upload Sheet Pull'!M142</f>
        <v>0</v>
      </c>
      <c r="L140" s="152">
        <f>'Upload Sheet Pull'!N142</f>
        <v>0</v>
      </c>
      <c r="M140" s="152">
        <f>'Upload Sheet Pull'!O142</f>
        <v>0</v>
      </c>
      <c r="N140" s="152">
        <f>'Upload Sheet Pull'!P142</f>
        <v>0</v>
      </c>
      <c r="O140" s="152">
        <f>'Upload Sheet Pull'!Q142</f>
        <v>0</v>
      </c>
      <c r="P140" s="152">
        <f>'Upload Sheet Pull'!R142</f>
        <v>0</v>
      </c>
      <c r="Q140" s="152">
        <f>'Upload Sheet Pull'!S142</f>
        <v>0</v>
      </c>
      <c r="R140" s="152">
        <f>'Upload Sheet Pull'!T142</f>
        <v>0</v>
      </c>
      <c r="S140" s="152">
        <f>'Upload Sheet Pull'!U142</f>
        <v>0</v>
      </c>
      <c r="T140" s="152">
        <f t="shared" si="1"/>
        <v>0</v>
      </c>
    </row>
    <row r="141" ht="12.75" customHeight="1">
      <c r="A141" s="144" t="str">
        <f>'Upload Sheet Pull'!A143</f>
        <v>Budget</v>
      </c>
      <c r="B141" s="144" t="str">
        <f>'Upload Sheet Pull'!B143</f>
        <v>7082-000000</v>
      </c>
      <c r="C141" s="144">
        <f>'Upload Sheet Pull'!C143</f>
        <v>550</v>
      </c>
      <c r="D141" s="144" t="str">
        <f>'Upload Sheet Pull'!D143</f>
        <v>083</v>
      </c>
      <c r="E141" s="144"/>
      <c r="F141" s="144" t="str">
        <f>IF('Upload Sheet Pull'!E143="","",'Upload Sheet Pull'!E143)</f>
        <v/>
      </c>
      <c r="G141" s="144"/>
      <c r="H141" s="152">
        <f>'Upload Sheet Pull'!J143</f>
        <v>0</v>
      </c>
      <c r="I141" s="152">
        <f>'Upload Sheet Pull'!K143</f>
        <v>0</v>
      </c>
      <c r="J141" s="152">
        <f>'Upload Sheet Pull'!L143</f>
        <v>0</v>
      </c>
      <c r="K141" s="152">
        <f>'Upload Sheet Pull'!M143</f>
        <v>0</v>
      </c>
      <c r="L141" s="152">
        <f>'Upload Sheet Pull'!N143</f>
        <v>0</v>
      </c>
      <c r="M141" s="152">
        <f>'Upload Sheet Pull'!O143</f>
        <v>0</v>
      </c>
      <c r="N141" s="152">
        <f>'Upload Sheet Pull'!P143</f>
        <v>0</v>
      </c>
      <c r="O141" s="152">
        <f>'Upload Sheet Pull'!Q143</f>
        <v>0</v>
      </c>
      <c r="P141" s="152">
        <f>'Upload Sheet Pull'!R143</f>
        <v>0</v>
      </c>
      <c r="Q141" s="152">
        <f>'Upload Sheet Pull'!S143</f>
        <v>0</v>
      </c>
      <c r="R141" s="152">
        <f>'Upload Sheet Pull'!T143</f>
        <v>0</v>
      </c>
      <c r="S141" s="152">
        <f>'Upload Sheet Pull'!U143</f>
        <v>0</v>
      </c>
      <c r="T141" s="152">
        <f t="shared" si="1"/>
        <v>0</v>
      </c>
    </row>
    <row r="142" ht="12.75" customHeight="1">
      <c r="A142" s="144" t="str">
        <f>'Upload Sheet Pull'!A144</f>
        <v>Budget</v>
      </c>
      <c r="B142" s="144" t="str">
        <f>'Upload Sheet Pull'!B144</f>
        <v>7086-000000</v>
      </c>
      <c r="C142" s="144">
        <f>'Upload Sheet Pull'!C144</f>
        <v>550</v>
      </c>
      <c r="D142" s="144" t="str">
        <f>'Upload Sheet Pull'!D144</f>
        <v>083</v>
      </c>
      <c r="E142" s="144"/>
      <c r="F142" s="144" t="str">
        <f>IF('Upload Sheet Pull'!E144="","",'Upload Sheet Pull'!E144)</f>
        <v/>
      </c>
      <c r="G142" s="144"/>
      <c r="H142" s="152">
        <f>'Upload Sheet Pull'!J144</f>
        <v>0</v>
      </c>
      <c r="I142" s="152">
        <f>'Upload Sheet Pull'!K144</f>
        <v>0</v>
      </c>
      <c r="J142" s="152">
        <f>'Upload Sheet Pull'!L144</f>
        <v>0</v>
      </c>
      <c r="K142" s="152">
        <f>'Upload Sheet Pull'!M144</f>
        <v>0</v>
      </c>
      <c r="L142" s="152">
        <f>'Upload Sheet Pull'!N144</f>
        <v>0</v>
      </c>
      <c r="M142" s="152">
        <f>'Upload Sheet Pull'!O144</f>
        <v>0</v>
      </c>
      <c r="N142" s="152">
        <f>'Upload Sheet Pull'!P144</f>
        <v>0</v>
      </c>
      <c r="O142" s="152">
        <f>'Upload Sheet Pull'!Q144</f>
        <v>0</v>
      </c>
      <c r="P142" s="152">
        <f>'Upload Sheet Pull'!R144</f>
        <v>0</v>
      </c>
      <c r="Q142" s="152">
        <f>'Upload Sheet Pull'!S144</f>
        <v>0</v>
      </c>
      <c r="R142" s="152">
        <f>'Upload Sheet Pull'!T144</f>
        <v>0</v>
      </c>
      <c r="S142" s="152">
        <f>'Upload Sheet Pull'!U144</f>
        <v>0</v>
      </c>
      <c r="T142" s="152">
        <f t="shared" si="1"/>
        <v>0</v>
      </c>
    </row>
    <row r="143" ht="12.75" customHeight="1">
      <c r="A143" s="144" t="str">
        <f>'Upload Sheet Pull'!A145</f>
        <v>Budget</v>
      </c>
      <c r="B143" s="144" t="str">
        <f>'Upload Sheet Pull'!B145</f>
        <v/>
      </c>
      <c r="C143" s="144">
        <f>'Upload Sheet Pull'!C145</f>
        <v>550</v>
      </c>
      <c r="D143" s="144" t="str">
        <f>'Upload Sheet Pull'!D145</f>
        <v>083</v>
      </c>
      <c r="E143" s="144"/>
      <c r="F143" s="144" t="str">
        <f>IF('Upload Sheet Pull'!E145="","",'Upload Sheet Pull'!E145)</f>
        <v/>
      </c>
      <c r="G143" s="144"/>
      <c r="H143" s="152">
        <f>'Upload Sheet Pull'!J145</f>
        <v>0</v>
      </c>
      <c r="I143" s="152">
        <f>'Upload Sheet Pull'!K145</f>
        <v>0</v>
      </c>
      <c r="J143" s="152">
        <f>'Upload Sheet Pull'!L145</f>
        <v>0</v>
      </c>
      <c r="K143" s="152">
        <f>'Upload Sheet Pull'!M145</f>
        <v>0</v>
      </c>
      <c r="L143" s="152">
        <f>'Upload Sheet Pull'!N145</f>
        <v>0</v>
      </c>
      <c r="M143" s="152">
        <f>'Upload Sheet Pull'!O145</f>
        <v>0</v>
      </c>
      <c r="N143" s="152">
        <f>'Upload Sheet Pull'!P145</f>
        <v>0</v>
      </c>
      <c r="O143" s="152">
        <f>'Upload Sheet Pull'!Q145</f>
        <v>0</v>
      </c>
      <c r="P143" s="152">
        <f>'Upload Sheet Pull'!R145</f>
        <v>0</v>
      </c>
      <c r="Q143" s="152">
        <f>'Upload Sheet Pull'!S145</f>
        <v>0</v>
      </c>
      <c r="R143" s="152">
        <f>'Upload Sheet Pull'!T145</f>
        <v>0</v>
      </c>
      <c r="S143" s="152">
        <f>'Upload Sheet Pull'!U145</f>
        <v>0</v>
      </c>
      <c r="T143" s="152">
        <f t="shared" si="1"/>
        <v>0</v>
      </c>
    </row>
    <row r="144" ht="12.75" customHeight="1">
      <c r="A144" s="144" t="str">
        <f>'Upload Sheet Pull'!A146</f>
        <v>Budget</v>
      </c>
      <c r="B144" s="144" t="str">
        <f>'Upload Sheet Pull'!B146</f>
        <v/>
      </c>
      <c r="C144" s="144">
        <f>'Upload Sheet Pull'!C146</f>
        <v>550</v>
      </c>
      <c r="D144" s="144" t="str">
        <f>'Upload Sheet Pull'!D146</f>
        <v>083</v>
      </c>
      <c r="E144" s="144"/>
      <c r="F144" s="144" t="str">
        <f>IF('Upload Sheet Pull'!E146="","",'Upload Sheet Pull'!E146)</f>
        <v/>
      </c>
      <c r="G144" s="144"/>
      <c r="H144" s="152">
        <f>'Upload Sheet Pull'!J146</f>
        <v>0</v>
      </c>
      <c r="I144" s="152">
        <f>'Upload Sheet Pull'!K146</f>
        <v>0</v>
      </c>
      <c r="J144" s="152">
        <f>'Upload Sheet Pull'!L146</f>
        <v>0</v>
      </c>
      <c r="K144" s="152">
        <f>'Upload Sheet Pull'!M146</f>
        <v>0</v>
      </c>
      <c r="L144" s="152">
        <f>'Upload Sheet Pull'!N146</f>
        <v>0</v>
      </c>
      <c r="M144" s="152">
        <f>'Upload Sheet Pull'!O146</f>
        <v>0</v>
      </c>
      <c r="N144" s="152">
        <f>'Upload Sheet Pull'!P146</f>
        <v>0</v>
      </c>
      <c r="O144" s="152">
        <f>'Upload Sheet Pull'!Q146</f>
        <v>0</v>
      </c>
      <c r="P144" s="152">
        <f>'Upload Sheet Pull'!R146</f>
        <v>0</v>
      </c>
      <c r="Q144" s="152">
        <f>'Upload Sheet Pull'!S146</f>
        <v>0</v>
      </c>
      <c r="R144" s="152">
        <f>'Upload Sheet Pull'!T146</f>
        <v>0</v>
      </c>
      <c r="S144" s="152">
        <f>'Upload Sheet Pull'!U146</f>
        <v>0</v>
      </c>
      <c r="T144" s="152">
        <f t="shared" si="1"/>
        <v>0</v>
      </c>
    </row>
    <row r="145" ht="12.75" customHeight="1">
      <c r="A145" s="144" t="str">
        <f>'Upload Sheet Pull'!A147</f>
        <v>Budget</v>
      </c>
      <c r="B145" s="144" t="str">
        <f>'Upload Sheet Pull'!B147</f>
        <v/>
      </c>
      <c r="C145" s="144">
        <f>'Upload Sheet Pull'!C147</f>
        <v>550</v>
      </c>
      <c r="D145" s="144" t="str">
        <f>'Upload Sheet Pull'!D147</f>
        <v>083</v>
      </c>
      <c r="E145" s="144"/>
      <c r="F145" s="144" t="str">
        <f>IF('Upload Sheet Pull'!E147="","",'Upload Sheet Pull'!E147)</f>
        <v/>
      </c>
      <c r="G145" s="144"/>
      <c r="H145" s="152">
        <f>'Upload Sheet Pull'!J147</f>
        <v>0</v>
      </c>
      <c r="I145" s="152">
        <f>'Upload Sheet Pull'!K147</f>
        <v>0</v>
      </c>
      <c r="J145" s="152">
        <f>'Upload Sheet Pull'!L147</f>
        <v>0</v>
      </c>
      <c r="K145" s="152">
        <f>'Upload Sheet Pull'!M147</f>
        <v>0</v>
      </c>
      <c r="L145" s="152">
        <f>'Upload Sheet Pull'!N147</f>
        <v>0</v>
      </c>
      <c r="M145" s="152">
        <f>'Upload Sheet Pull'!O147</f>
        <v>0</v>
      </c>
      <c r="N145" s="152">
        <f>'Upload Sheet Pull'!P147</f>
        <v>0</v>
      </c>
      <c r="O145" s="152">
        <f>'Upload Sheet Pull'!Q147</f>
        <v>0</v>
      </c>
      <c r="P145" s="152">
        <f>'Upload Sheet Pull'!R147</f>
        <v>0</v>
      </c>
      <c r="Q145" s="152">
        <f>'Upload Sheet Pull'!S147</f>
        <v>0</v>
      </c>
      <c r="R145" s="152">
        <f>'Upload Sheet Pull'!T147</f>
        <v>0</v>
      </c>
      <c r="S145" s="152">
        <f>'Upload Sheet Pull'!U147</f>
        <v>0</v>
      </c>
      <c r="T145" s="152">
        <f t="shared" si="1"/>
        <v>0</v>
      </c>
    </row>
    <row r="146" ht="12.75" customHeight="1">
      <c r="A146" s="144" t="str">
        <f>'Upload Sheet Pull'!A148</f>
        <v>Budget</v>
      </c>
      <c r="B146" s="144" t="str">
        <f>'Upload Sheet Pull'!B148</f>
        <v>7008-000000</v>
      </c>
      <c r="C146" s="144">
        <f>'Upload Sheet Pull'!C148</f>
        <v>560</v>
      </c>
      <c r="D146" s="144" t="str">
        <f>'Upload Sheet Pull'!D148</f>
        <v>083</v>
      </c>
      <c r="E146" s="144"/>
      <c r="F146" s="144" t="str">
        <f>IF('Upload Sheet Pull'!E148="","",'Upload Sheet Pull'!E148)</f>
        <v/>
      </c>
      <c r="G146" s="144"/>
      <c r="H146" s="152">
        <f>'Upload Sheet Pull'!J148</f>
        <v>0</v>
      </c>
      <c r="I146" s="152">
        <f>'Upload Sheet Pull'!K148</f>
        <v>0</v>
      </c>
      <c r="J146" s="152">
        <f>'Upload Sheet Pull'!L148</f>
        <v>0</v>
      </c>
      <c r="K146" s="152">
        <f>'Upload Sheet Pull'!M148</f>
        <v>0</v>
      </c>
      <c r="L146" s="152">
        <f>'Upload Sheet Pull'!N148</f>
        <v>0</v>
      </c>
      <c r="M146" s="152">
        <f>'Upload Sheet Pull'!O148</f>
        <v>0</v>
      </c>
      <c r="N146" s="152">
        <f>'Upload Sheet Pull'!P148</f>
        <v>0</v>
      </c>
      <c r="O146" s="152">
        <f>'Upload Sheet Pull'!Q148</f>
        <v>0</v>
      </c>
      <c r="P146" s="152">
        <f>'Upload Sheet Pull'!R148</f>
        <v>0</v>
      </c>
      <c r="Q146" s="152">
        <f>'Upload Sheet Pull'!S148</f>
        <v>0</v>
      </c>
      <c r="R146" s="152">
        <f>'Upload Sheet Pull'!T148</f>
        <v>0</v>
      </c>
      <c r="S146" s="152">
        <f>'Upload Sheet Pull'!U148</f>
        <v>0</v>
      </c>
      <c r="T146" s="152">
        <f t="shared" si="1"/>
        <v>0</v>
      </c>
    </row>
    <row r="147" ht="12.75" customHeight="1">
      <c r="A147" s="144" t="str">
        <f>'Upload Sheet Pull'!A149</f>
        <v>Budget</v>
      </c>
      <c r="B147" s="144" t="str">
        <f>'Upload Sheet Pull'!B149</f>
        <v>7010-000000</v>
      </c>
      <c r="C147" s="144">
        <f>'Upload Sheet Pull'!C149</f>
        <v>560</v>
      </c>
      <c r="D147" s="144" t="str">
        <f>'Upload Sheet Pull'!D149</f>
        <v>083</v>
      </c>
      <c r="E147" s="144"/>
      <c r="F147" s="144" t="str">
        <f>IF('Upload Sheet Pull'!E149="","",'Upload Sheet Pull'!E149)</f>
        <v/>
      </c>
      <c r="G147" s="144"/>
      <c r="H147" s="152">
        <f>'Upload Sheet Pull'!J149</f>
        <v>0</v>
      </c>
      <c r="I147" s="152">
        <f>'Upload Sheet Pull'!K149</f>
        <v>0</v>
      </c>
      <c r="J147" s="152">
        <f>'Upload Sheet Pull'!L149</f>
        <v>0</v>
      </c>
      <c r="K147" s="152">
        <f>'Upload Sheet Pull'!M149</f>
        <v>0</v>
      </c>
      <c r="L147" s="152">
        <f>'Upload Sheet Pull'!N149</f>
        <v>0</v>
      </c>
      <c r="M147" s="152">
        <f>'Upload Sheet Pull'!O149</f>
        <v>0</v>
      </c>
      <c r="N147" s="152">
        <f>'Upload Sheet Pull'!P149</f>
        <v>0</v>
      </c>
      <c r="O147" s="152">
        <f>'Upload Sheet Pull'!Q149</f>
        <v>0</v>
      </c>
      <c r="P147" s="152">
        <f>'Upload Sheet Pull'!R149</f>
        <v>0</v>
      </c>
      <c r="Q147" s="152">
        <f>'Upload Sheet Pull'!S149</f>
        <v>0</v>
      </c>
      <c r="R147" s="152">
        <f>'Upload Sheet Pull'!T149</f>
        <v>0</v>
      </c>
      <c r="S147" s="152">
        <f>'Upload Sheet Pull'!U149</f>
        <v>0</v>
      </c>
      <c r="T147" s="152">
        <f t="shared" si="1"/>
        <v>0</v>
      </c>
    </row>
    <row r="148" ht="12.75" customHeight="1">
      <c r="A148" s="144" t="str">
        <f>'Upload Sheet Pull'!A150</f>
        <v>Budget</v>
      </c>
      <c r="B148" s="144" t="str">
        <f>'Upload Sheet Pull'!B150</f>
        <v>7036-000000</v>
      </c>
      <c r="C148" s="144">
        <f>'Upload Sheet Pull'!C150</f>
        <v>560</v>
      </c>
      <c r="D148" s="144" t="str">
        <f>'Upload Sheet Pull'!D150</f>
        <v>083</v>
      </c>
      <c r="E148" s="144"/>
      <c r="F148" s="144" t="str">
        <f>IF('Upload Sheet Pull'!E150="","",'Upload Sheet Pull'!E150)</f>
        <v/>
      </c>
      <c r="G148" s="144"/>
      <c r="H148" s="152">
        <f>'Upload Sheet Pull'!J150</f>
        <v>0</v>
      </c>
      <c r="I148" s="152">
        <f>'Upload Sheet Pull'!K150</f>
        <v>0</v>
      </c>
      <c r="J148" s="152">
        <f>'Upload Sheet Pull'!L150</f>
        <v>0</v>
      </c>
      <c r="K148" s="152">
        <f>'Upload Sheet Pull'!M150</f>
        <v>0</v>
      </c>
      <c r="L148" s="152">
        <f>'Upload Sheet Pull'!N150</f>
        <v>0</v>
      </c>
      <c r="M148" s="152">
        <f>'Upload Sheet Pull'!O150</f>
        <v>0</v>
      </c>
      <c r="N148" s="152">
        <f>'Upload Sheet Pull'!P150</f>
        <v>0</v>
      </c>
      <c r="O148" s="152">
        <f>'Upload Sheet Pull'!Q150</f>
        <v>0</v>
      </c>
      <c r="P148" s="152">
        <f>'Upload Sheet Pull'!R150</f>
        <v>0</v>
      </c>
      <c r="Q148" s="152">
        <f>'Upload Sheet Pull'!S150</f>
        <v>0</v>
      </c>
      <c r="R148" s="152">
        <f>'Upload Sheet Pull'!T150</f>
        <v>0</v>
      </c>
      <c r="S148" s="152">
        <f>'Upload Sheet Pull'!U150</f>
        <v>0</v>
      </c>
      <c r="T148" s="152">
        <f t="shared" si="1"/>
        <v>0</v>
      </c>
    </row>
    <row r="149" ht="12.75" customHeight="1">
      <c r="A149" s="144" t="str">
        <f>'Upload Sheet Pull'!A151</f>
        <v>Budget</v>
      </c>
      <c r="B149" s="144" t="str">
        <f>'Upload Sheet Pull'!B151</f>
        <v>7048-000000</v>
      </c>
      <c r="C149" s="144">
        <f>'Upload Sheet Pull'!C151</f>
        <v>560</v>
      </c>
      <c r="D149" s="144" t="str">
        <f>'Upload Sheet Pull'!D151</f>
        <v>083</v>
      </c>
      <c r="E149" s="144"/>
      <c r="F149" s="144" t="str">
        <f>IF('Upload Sheet Pull'!E151="","",'Upload Sheet Pull'!E151)</f>
        <v/>
      </c>
      <c r="G149" s="144"/>
      <c r="H149" s="152">
        <f>'Upload Sheet Pull'!J151</f>
        <v>0</v>
      </c>
      <c r="I149" s="152">
        <f>'Upload Sheet Pull'!K151</f>
        <v>0</v>
      </c>
      <c r="J149" s="152">
        <f>'Upload Sheet Pull'!L151</f>
        <v>0</v>
      </c>
      <c r="K149" s="152">
        <f>'Upload Sheet Pull'!M151</f>
        <v>0</v>
      </c>
      <c r="L149" s="152">
        <f>'Upload Sheet Pull'!N151</f>
        <v>0</v>
      </c>
      <c r="M149" s="152">
        <f>'Upload Sheet Pull'!O151</f>
        <v>0</v>
      </c>
      <c r="N149" s="152">
        <f>'Upload Sheet Pull'!P151</f>
        <v>0</v>
      </c>
      <c r="O149" s="152">
        <f>'Upload Sheet Pull'!Q151</f>
        <v>0</v>
      </c>
      <c r="P149" s="152">
        <f>'Upload Sheet Pull'!R151</f>
        <v>0</v>
      </c>
      <c r="Q149" s="152">
        <f>'Upload Sheet Pull'!S151</f>
        <v>0</v>
      </c>
      <c r="R149" s="152">
        <f>'Upload Sheet Pull'!T151</f>
        <v>0</v>
      </c>
      <c r="S149" s="152">
        <f>'Upload Sheet Pull'!U151</f>
        <v>0</v>
      </c>
      <c r="T149" s="152">
        <f t="shared" si="1"/>
        <v>0</v>
      </c>
    </row>
    <row r="150" ht="12.75" customHeight="1">
      <c r="A150" s="144" t="str">
        <f>'Upload Sheet Pull'!A152</f>
        <v>Budget</v>
      </c>
      <c r="B150" s="144" t="str">
        <f>'Upload Sheet Pull'!B152</f>
        <v>7078-000000</v>
      </c>
      <c r="C150" s="144">
        <f>'Upload Sheet Pull'!C152</f>
        <v>560</v>
      </c>
      <c r="D150" s="144" t="str">
        <f>'Upload Sheet Pull'!D152</f>
        <v>083</v>
      </c>
      <c r="E150" s="144"/>
      <c r="F150" s="144" t="str">
        <f>IF('Upload Sheet Pull'!E152="","",'Upload Sheet Pull'!E152)</f>
        <v/>
      </c>
      <c r="G150" s="144"/>
      <c r="H150" s="152">
        <f>'Upload Sheet Pull'!J152</f>
        <v>300</v>
      </c>
      <c r="I150" s="152">
        <f>'Upload Sheet Pull'!K152</f>
        <v>300</v>
      </c>
      <c r="J150" s="152">
        <f>'Upload Sheet Pull'!L152</f>
        <v>200</v>
      </c>
      <c r="K150" s="152">
        <f>'Upload Sheet Pull'!M152</f>
        <v>300</v>
      </c>
      <c r="L150" s="152">
        <f>'Upload Sheet Pull'!N152</f>
        <v>300</v>
      </c>
      <c r="M150" s="152">
        <f>'Upload Sheet Pull'!O152</f>
        <v>200</v>
      </c>
      <c r="N150" s="152">
        <f>'Upload Sheet Pull'!P152</f>
        <v>300</v>
      </c>
      <c r="O150" s="152">
        <f>'Upload Sheet Pull'!Q152</f>
        <v>300</v>
      </c>
      <c r="P150" s="152">
        <f>'Upload Sheet Pull'!R152</f>
        <v>200</v>
      </c>
      <c r="Q150" s="152">
        <f>'Upload Sheet Pull'!S152</f>
        <v>300</v>
      </c>
      <c r="R150" s="152">
        <f>'Upload Sheet Pull'!T152</f>
        <v>300</v>
      </c>
      <c r="S150" s="152">
        <f>'Upload Sheet Pull'!U152</f>
        <v>200</v>
      </c>
      <c r="T150" s="152">
        <f t="shared" si="1"/>
        <v>3200</v>
      </c>
    </row>
    <row r="151" ht="12.75" customHeight="1">
      <c r="A151" s="144" t="str">
        <f>'Upload Sheet Pull'!A153</f>
        <v>Budget</v>
      </c>
      <c r="B151" s="144" t="str">
        <f>'Upload Sheet Pull'!B153</f>
        <v>7080-000000</v>
      </c>
      <c r="C151" s="144">
        <f>'Upload Sheet Pull'!C153</f>
        <v>560</v>
      </c>
      <c r="D151" s="144" t="str">
        <f>'Upload Sheet Pull'!D153</f>
        <v>083</v>
      </c>
      <c r="E151" s="144"/>
      <c r="F151" s="144" t="str">
        <f>IF('Upload Sheet Pull'!E153="","",'Upload Sheet Pull'!E153)</f>
        <v/>
      </c>
      <c r="G151" s="144"/>
      <c r="H151" s="152">
        <f>'Upload Sheet Pull'!J153</f>
        <v>0</v>
      </c>
      <c r="I151" s="152">
        <f>'Upload Sheet Pull'!K153</f>
        <v>0</v>
      </c>
      <c r="J151" s="152">
        <f>'Upload Sheet Pull'!L153</f>
        <v>0</v>
      </c>
      <c r="K151" s="152">
        <f>'Upload Sheet Pull'!M153</f>
        <v>0</v>
      </c>
      <c r="L151" s="152">
        <f>'Upload Sheet Pull'!N153</f>
        <v>0</v>
      </c>
      <c r="M151" s="152">
        <f>'Upload Sheet Pull'!O153</f>
        <v>0</v>
      </c>
      <c r="N151" s="152">
        <f>'Upload Sheet Pull'!P153</f>
        <v>0</v>
      </c>
      <c r="O151" s="152">
        <f>'Upload Sheet Pull'!Q153</f>
        <v>0</v>
      </c>
      <c r="P151" s="152">
        <f>'Upload Sheet Pull'!R153</f>
        <v>0</v>
      </c>
      <c r="Q151" s="152">
        <f>'Upload Sheet Pull'!S153</f>
        <v>0</v>
      </c>
      <c r="R151" s="152">
        <f>'Upload Sheet Pull'!T153</f>
        <v>0</v>
      </c>
      <c r="S151" s="152">
        <f>'Upload Sheet Pull'!U153</f>
        <v>0</v>
      </c>
      <c r="T151" s="152">
        <f t="shared" si="1"/>
        <v>0</v>
      </c>
    </row>
    <row r="152" ht="12.75" customHeight="1">
      <c r="A152" s="144" t="str">
        <f>'Upload Sheet Pull'!A154</f>
        <v>Budget</v>
      </c>
      <c r="B152" s="144" t="str">
        <f>'Upload Sheet Pull'!B154</f>
        <v>7086-000000</v>
      </c>
      <c r="C152" s="144">
        <f>'Upload Sheet Pull'!C154</f>
        <v>560</v>
      </c>
      <c r="D152" s="144" t="str">
        <f>'Upload Sheet Pull'!D154</f>
        <v>083</v>
      </c>
      <c r="E152" s="144"/>
      <c r="F152" s="144" t="str">
        <f>IF('Upload Sheet Pull'!E154="","",'Upload Sheet Pull'!E154)</f>
        <v/>
      </c>
      <c r="G152" s="144"/>
      <c r="H152" s="152">
        <f>'Upload Sheet Pull'!J154</f>
        <v>0</v>
      </c>
      <c r="I152" s="152">
        <f>'Upload Sheet Pull'!K154</f>
        <v>0</v>
      </c>
      <c r="J152" s="152">
        <f>'Upload Sheet Pull'!L154</f>
        <v>0</v>
      </c>
      <c r="K152" s="152">
        <f>'Upload Sheet Pull'!M154</f>
        <v>0</v>
      </c>
      <c r="L152" s="152">
        <f>'Upload Sheet Pull'!N154</f>
        <v>0</v>
      </c>
      <c r="M152" s="152">
        <f>'Upload Sheet Pull'!O154</f>
        <v>0</v>
      </c>
      <c r="N152" s="152">
        <f>'Upload Sheet Pull'!P154</f>
        <v>0</v>
      </c>
      <c r="O152" s="152">
        <f>'Upload Sheet Pull'!Q154</f>
        <v>0</v>
      </c>
      <c r="P152" s="152">
        <f>'Upload Sheet Pull'!R154</f>
        <v>0</v>
      </c>
      <c r="Q152" s="152">
        <f>'Upload Sheet Pull'!S154</f>
        <v>0</v>
      </c>
      <c r="R152" s="152">
        <f>'Upload Sheet Pull'!T154</f>
        <v>0</v>
      </c>
      <c r="S152" s="152">
        <f>'Upload Sheet Pull'!U154</f>
        <v>0</v>
      </c>
      <c r="T152" s="152">
        <f t="shared" si="1"/>
        <v>0</v>
      </c>
    </row>
    <row r="153" ht="12.75" customHeight="1">
      <c r="A153" s="144" t="str">
        <f>'Upload Sheet Pull'!A155</f>
        <v>Budget</v>
      </c>
      <c r="B153" s="144" t="str">
        <f>'Upload Sheet Pull'!B155</f>
        <v/>
      </c>
      <c r="C153" s="144">
        <f>'Upload Sheet Pull'!C155</f>
        <v>560</v>
      </c>
      <c r="D153" s="144" t="str">
        <f>'Upload Sheet Pull'!D155</f>
        <v>083</v>
      </c>
      <c r="E153" s="144"/>
      <c r="F153" s="144" t="str">
        <f>IF('Upload Sheet Pull'!E155="","",'Upload Sheet Pull'!E155)</f>
        <v/>
      </c>
      <c r="G153" s="144"/>
      <c r="H153" s="152">
        <f>'Upload Sheet Pull'!J155</f>
        <v>0</v>
      </c>
      <c r="I153" s="152">
        <f>'Upload Sheet Pull'!K155</f>
        <v>0</v>
      </c>
      <c r="J153" s="152">
        <f>'Upload Sheet Pull'!L155</f>
        <v>0</v>
      </c>
      <c r="K153" s="152">
        <f>'Upload Sheet Pull'!M155</f>
        <v>0</v>
      </c>
      <c r="L153" s="152">
        <f>'Upload Sheet Pull'!N155</f>
        <v>0</v>
      </c>
      <c r="M153" s="152">
        <f>'Upload Sheet Pull'!O155</f>
        <v>0</v>
      </c>
      <c r="N153" s="152">
        <f>'Upload Sheet Pull'!P155</f>
        <v>0</v>
      </c>
      <c r="O153" s="152">
        <f>'Upload Sheet Pull'!Q155</f>
        <v>0</v>
      </c>
      <c r="P153" s="152">
        <f>'Upload Sheet Pull'!R155</f>
        <v>0</v>
      </c>
      <c r="Q153" s="152">
        <f>'Upload Sheet Pull'!S155</f>
        <v>0</v>
      </c>
      <c r="R153" s="152">
        <f>'Upload Sheet Pull'!T155</f>
        <v>0</v>
      </c>
      <c r="S153" s="152">
        <f>'Upload Sheet Pull'!U155</f>
        <v>0</v>
      </c>
      <c r="T153" s="152">
        <f t="shared" si="1"/>
        <v>0</v>
      </c>
    </row>
    <row r="154" ht="12.75" customHeight="1">
      <c r="A154" s="144" t="str">
        <f>'Upload Sheet Pull'!A156</f>
        <v>Budget</v>
      </c>
      <c r="B154" s="144" t="str">
        <f>'Upload Sheet Pull'!B156</f>
        <v/>
      </c>
      <c r="C154" s="144">
        <f>'Upload Sheet Pull'!C156</f>
        <v>560</v>
      </c>
      <c r="D154" s="144" t="str">
        <f>'Upload Sheet Pull'!D156</f>
        <v>083</v>
      </c>
      <c r="E154" s="144"/>
      <c r="F154" s="144" t="str">
        <f>IF('Upload Sheet Pull'!E156="","",'Upload Sheet Pull'!E156)</f>
        <v/>
      </c>
      <c r="G154" s="144"/>
      <c r="H154" s="152">
        <f>'Upload Sheet Pull'!J156</f>
        <v>0</v>
      </c>
      <c r="I154" s="152">
        <f>'Upload Sheet Pull'!K156</f>
        <v>0</v>
      </c>
      <c r="J154" s="152">
        <f>'Upload Sheet Pull'!L156</f>
        <v>0</v>
      </c>
      <c r="K154" s="152">
        <f>'Upload Sheet Pull'!M156</f>
        <v>0</v>
      </c>
      <c r="L154" s="152">
        <f>'Upload Sheet Pull'!N156</f>
        <v>0</v>
      </c>
      <c r="M154" s="152">
        <f>'Upload Sheet Pull'!O156</f>
        <v>0</v>
      </c>
      <c r="N154" s="152">
        <f>'Upload Sheet Pull'!P156</f>
        <v>0</v>
      </c>
      <c r="O154" s="152">
        <f>'Upload Sheet Pull'!Q156</f>
        <v>0</v>
      </c>
      <c r="P154" s="152">
        <f>'Upload Sheet Pull'!R156</f>
        <v>0</v>
      </c>
      <c r="Q154" s="152">
        <f>'Upload Sheet Pull'!S156</f>
        <v>0</v>
      </c>
      <c r="R154" s="152">
        <f>'Upload Sheet Pull'!T156</f>
        <v>0</v>
      </c>
      <c r="S154" s="152">
        <f>'Upload Sheet Pull'!U156</f>
        <v>0</v>
      </c>
      <c r="T154" s="152">
        <f t="shared" si="1"/>
        <v>0</v>
      </c>
    </row>
    <row r="155" ht="12.75" customHeight="1">
      <c r="A155" s="144" t="str">
        <f>'Upload Sheet Pull'!A157</f>
        <v>Budget</v>
      </c>
      <c r="B155" s="144" t="str">
        <f>'Upload Sheet Pull'!B157</f>
        <v/>
      </c>
      <c r="C155" s="144">
        <f>'Upload Sheet Pull'!C157</f>
        <v>560</v>
      </c>
      <c r="D155" s="144" t="str">
        <f>'Upload Sheet Pull'!D157</f>
        <v>083</v>
      </c>
      <c r="E155" s="144"/>
      <c r="F155" s="144" t="str">
        <f>IF('Upload Sheet Pull'!E157="","",'Upload Sheet Pull'!E157)</f>
        <v/>
      </c>
      <c r="G155" s="144"/>
      <c r="H155" s="152">
        <f>'Upload Sheet Pull'!J157</f>
        <v>0</v>
      </c>
      <c r="I155" s="152">
        <f>'Upload Sheet Pull'!K157</f>
        <v>0</v>
      </c>
      <c r="J155" s="152">
        <f>'Upload Sheet Pull'!L157</f>
        <v>0</v>
      </c>
      <c r="K155" s="152">
        <f>'Upload Sheet Pull'!M157</f>
        <v>0</v>
      </c>
      <c r="L155" s="152">
        <f>'Upload Sheet Pull'!N157</f>
        <v>0</v>
      </c>
      <c r="M155" s="152">
        <f>'Upload Sheet Pull'!O157</f>
        <v>0</v>
      </c>
      <c r="N155" s="152">
        <f>'Upload Sheet Pull'!P157</f>
        <v>0</v>
      </c>
      <c r="O155" s="152">
        <f>'Upload Sheet Pull'!Q157</f>
        <v>0</v>
      </c>
      <c r="P155" s="152">
        <f>'Upload Sheet Pull'!R157</f>
        <v>0</v>
      </c>
      <c r="Q155" s="152">
        <f>'Upload Sheet Pull'!S157</f>
        <v>0</v>
      </c>
      <c r="R155" s="152">
        <f>'Upload Sheet Pull'!T157</f>
        <v>0</v>
      </c>
      <c r="S155" s="152">
        <f>'Upload Sheet Pull'!U157</f>
        <v>0</v>
      </c>
      <c r="T155" s="152">
        <f t="shared" si="1"/>
        <v>0</v>
      </c>
    </row>
    <row r="156" ht="12.75" customHeight="1">
      <c r="A156" s="144" t="str">
        <f>'Upload Sheet Pull'!A158</f>
        <v>Budget</v>
      </c>
      <c r="B156" s="144" t="str">
        <f>'Upload Sheet Pull'!B158</f>
        <v>7008-000000</v>
      </c>
      <c r="C156" s="144">
        <f>'Upload Sheet Pull'!C158</f>
        <v>600</v>
      </c>
      <c r="D156" s="144" t="str">
        <f>'Upload Sheet Pull'!D158</f>
        <v>083</v>
      </c>
      <c r="E156" s="144"/>
      <c r="F156" s="144" t="str">
        <f>IF('Upload Sheet Pull'!E158="","",'Upload Sheet Pull'!E158)</f>
        <v/>
      </c>
      <c r="G156" s="144"/>
      <c r="H156" s="152">
        <f>'Upload Sheet Pull'!J158</f>
        <v>0</v>
      </c>
      <c r="I156" s="152">
        <f>'Upload Sheet Pull'!K158</f>
        <v>0</v>
      </c>
      <c r="J156" s="152">
        <f>'Upload Sheet Pull'!L158</f>
        <v>0</v>
      </c>
      <c r="K156" s="152">
        <f>'Upload Sheet Pull'!M158</f>
        <v>817</v>
      </c>
      <c r="L156" s="152">
        <f>'Upload Sheet Pull'!N158</f>
        <v>0</v>
      </c>
      <c r="M156" s="152">
        <f>'Upload Sheet Pull'!O158</f>
        <v>0</v>
      </c>
      <c r="N156" s="152">
        <f>'Upload Sheet Pull'!P158</f>
        <v>0</v>
      </c>
      <c r="O156" s="152">
        <f>'Upload Sheet Pull'!Q158</f>
        <v>0</v>
      </c>
      <c r="P156" s="152">
        <f>'Upload Sheet Pull'!R158</f>
        <v>0</v>
      </c>
      <c r="Q156" s="152">
        <f>'Upload Sheet Pull'!S158</f>
        <v>0</v>
      </c>
      <c r="R156" s="152">
        <f>'Upload Sheet Pull'!T158</f>
        <v>0</v>
      </c>
      <c r="S156" s="152">
        <f>'Upload Sheet Pull'!U158</f>
        <v>0</v>
      </c>
      <c r="T156" s="152">
        <f t="shared" si="1"/>
        <v>817</v>
      </c>
    </row>
    <row r="157" ht="12.75" customHeight="1">
      <c r="A157" s="144" t="str">
        <f>'Upload Sheet Pull'!A159</f>
        <v>Budget</v>
      </c>
      <c r="B157" s="144" t="str">
        <f>'Upload Sheet Pull'!B159</f>
        <v>7012-000000</v>
      </c>
      <c r="C157" s="144">
        <f>'Upload Sheet Pull'!C159</f>
        <v>600</v>
      </c>
      <c r="D157" s="144" t="str">
        <f>'Upload Sheet Pull'!D159</f>
        <v>083</v>
      </c>
      <c r="E157" s="144"/>
      <c r="F157" s="144" t="str">
        <f>IF('Upload Sheet Pull'!E159="","",'Upload Sheet Pull'!E159)</f>
        <v/>
      </c>
      <c r="G157" s="144"/>
      <c r="H157" s="152">
        <f>'Upload Sheet Pull'!J159</f>
        <v>0</v>
      </c>
      <c r="I157" s="152">
        <f>'Upload Sheet Pull'!K159</f>
        <v>0</v>
      </c>
      <c r="J157" s="152">
        <f>'Upload Sheet Pull'!L159</f>
        <v>0</v>
      </c>
      <c r="K157" s="152">
        <f>'Upload Sheet Pull'!M159</f>
        <v>0</v>
      </c>
      <c r="L157" s="152">
        <f>'Upload Sheet Pull'!N159</f>
        <v>0</v>
      </c>
      <c r="M157" s="152">
        <f>'Upload Sheet Pull'!O159</f>
        <v>0</v>
      </c>
      <c r="N157" s="152">
        <f>'Upload Sheet Pull'!P159</f>
        <v>0</v>
      </c>
      <c r="O157" s="152">
        <f>'Upload Sheet Pull'!Q159</f>
        <v>0</v>
      </c>
      <c r="P157" s="152">
        <f>'Upload Sheet Pull'!R159</f>
        <v>0</v>
      </c>
      <c r="Q157" s="152">
        <f>'Upload Sheet Pull'!S159</f>
        <v>0</v>
      </c>
      <c r="R157" s="152">
        <f>'Upload Sheet Pull'!T159</f>
        <v>0</v>
      </c>
      <c r="S157" s="152">
        <f>'Upload Sheet Pull'!U159</f>
        <v>0</v>
      </c>
      <c r="T157" s="152">
        <f t="shared" si="1"/>
        <v>0</v>
      </c>
    </row>
    <row r="158" ht="12.75" customHeight="1">
      <c r="A158" s="144" t="str">
        <f>'Upload Sheet Pull'!A160</f>
        <v>Budget</v>
      </c>
      <c r="B158" s="144" t="str">
        <f>'Upload Sheet Pull'!B160</f>
        <v>7014-000000</v>
      </c>
      <c r="C158" s="144">
        <f>'Upload Sheet Pull'!C160</f>
        <v>600</v>
      </c>
      <c r="D158" s="144" t="str">
        <f>'Upload Sheet Pull'!D160</f>
        <v>083</v>
      </c>
      <c r="E158" s="144"/>
      <c r="F158" s="144" t="str">
        <f>IF('Upload Sheet Pull'!E160="","",'Upload Sheet Pull'!E160)</f>
        <v/>
      </c>
      <c r="G158" s="144"/>
      <c r="H158" s="152">
        <f>'Upload Sheet Pull'!J160</f>
        <v>0</v>
      </c>
      <c r="I158" s="152">
        <f>'Upload Sheet Pull'!K160</f>
        <v>0</v>
      </c>
      <c r="J158" s="152">
        <f>'Upload Sheet Pull'!L160</f>
        <v>0</v>
      </c>
      <c r="K158" s="152">
        <f>'Upload Sheet Pull'!M160</f>
        <v>0</v>
      </c>
      <c r="L158" s="152">
        <f>'Upload Sheet Pull'!N160</f>
        <v>0</v>
      </c>
      <c r="M158" s="152">
        <f>'Upload Sheet Pull'!O160</f>
        <v>0</v>
      </c>
      <c r="N158" s="152">
        <f>'Upload Sheet Pull'!P160</f>
        <v>0</v>
      </c>
      <c r="O158" s="152">
        <f>'Upload Sheet Pull'!Q160</f>
        <v>0</v>
      </c>
      <c r="P158" s="152">
        <f>'Upload Sheet Pull'!R160</f>
        <v>0</v>
      </c>
      <c r="Q158" s="152">
        <f>'Upload Sheet Pull'!S160</f>
        <v>0</v>
      </c>
      <c r="R158" s="152">
        <f>'Upload Sheet Pull'!T160</f>
        <v>0</v>
      </c>
      <c r="S158" s="152">
        <f>'Upload Sheet Pull'!U160</f>
        <v>0</v>
      </c>
      <c r="T158" s="152">
        <f t="shared" si="1"/>
        <v>0</v>
      </c>
    </row>
    <row r="159" ht="12.75" customHeight="1">
      <c r="A159" s="144" t="str">
        <f>'Upload Sheet Pull'!A161</f>
        <v>Budget</v>
      </c>
      <c r="B159" s="144" t="str">
        <f>'Upload Sheet Pull'!B161</f>
        <v>7020-000000</v>
      </c>
      <c r="C159" s="144">
        <f>'Upload Sheet Pull'!C161</f>
        <v>600</v>
      </c>
      <c r="D159" s="144" t="str">
        <f>'Upload Sheet Pull'!D161</f>
        <v>083</v>
      </c>
      <c r="E159" s="144"/>
      <c r="F159" s="144" t="str">
        <f>IF('Upload Sheet Pull'!E161="","",'Upload Sheet Pull'!E161)</f>
        <v/>
      </c>
      <c r="G159" s="144"/>
      <c r="H159" s="152">
        <f>'Upload Sheet Pull'!J161</f>
        <v>0</v>
      </c>
      <c r="I159" s="152">
        <f>'Upload Sheet Pull'!K161</f>
        <v>0</v>
      </c>
      <c r="J159" s="152">
        <f>'Upload Sheet Pull'!L161</f>
        <v>0</v>
      </c>
      <c r="K159" s="152">
        <f>'Upload Sheet Pull'!M161</f>
        <v>0</v>
      </c>
      <c r="L159" s="152">
        <f>'Upload Sheet Pull'!N161</f>
        <v>0</v>
      </c>
      <c r="M159" s="152">
        <f>'Upload Sheet Pull'!O161</f>
        <v>0</v>
      </c>
      <c r="N159" s="152">
        <f>'Upload Sheet Pull'!P161</f>
        <v>0</v>
      </c>
      <c r="O159" s="152">
        <f>'Upload Sheet Pull'!Q161</f>
        <v>0</v>
      </c>
      <c r="P159" s="152">
        <f>'Upload Sheet Pull'!R161</f>
        <v>0</v>
      </c>
      <c r="Q159" s="152">
        <f>'Upload Sheet Pull'!S161</f>
        <v>0</v>
      </c>
      <c r="R159" s="152">
        <f>'Upload Sheet Pull'!T161</f>
        <v>0</v>
      </c>
      <c r="S159" s="152">
        <f>'Upload Sheet Pull'!U161</f>
        <v>0</v>
      </c>
      <c r="T159" s="152">
        <f t="shared" si="1"/>
        <v>0</v>
      </c>
    </row>
    <row r="160" ht="12.75" customHeight="1">
      <c r="A160" s="144" t="str">
        <f>'Upload Sheet Pull'!A162</f>
        <v>Budget</v>
      </c>
      <c r="B160" s="144" t="str">
        <f>'Upload Sheet Pull'!B162</f>
        <v>7024-000000</v>
      </c>
      <c r="C160" s="144">
        <f>'Upload Sheet Pull'!C162</f>
        <v>600</v>
      </c>
      <c r="D160" s="144" t="str">
        <f>'Upload Sheet Pull'!D162</f>
        <v>083</v>
      </c>
      <c r="E160" s="144"/>
      <c r="F160" s="144" t="str">
        <f>IF('Upload Sheet Pull'!E162="","",'Upload Sheet Pull'!E162)</f>
        <v/>
      </c>
      <c r="G160" s="144"/>
      <c r="H160" s="152">
        <f>'Upload Sheet Pull'!J162</f>
        <v>0</v>
      </c>
      <c r="I160" s="152">
        <f>'Upload Sheet Pull'!K162</f>
        <v>0</v>
      </c>
      <c r="J160" s="152">
        <f>'Upload Sheet Pull'!L162</f>
        <v>0</v>
      </c>
      <c r="K160" s="152">
        <f>'Upload Sheet Pull'!M162</f>
        <v>0</v>
      </c>
      <c r="L160" s="152">
        <f>'Upload Sheet Pull'!N162</f>
        <v>0</v>
      </c>
      <c r="M160" s="152">
        <f>'Upload Sheet Pull'!O162</f>
        <v>0</v>
      </c>
      <c r="N160" s="152">
        <f>'Upload Sheet Pull'!P162</f>
        <v>0</v>
      </c>
      <c r="O160" s="152">
        <f>'Upload Sheet Pull'!Q162</f>
        <v>0</v>
      </c>
      <c r="P160" s="152">
        <f>'Upload Sheet Pull'!R162</f>
        <v>0</v>
      </c>
      <c r="Q160" s="152">
        <f>'Upload Sheet Pull'!S162</f>
        <v>0</v>
      </c>
      <c r="R160" s="152">
        <f>'Upload Sheet Pull'!T162</f>
        <v>0</v>
      </c>
      <c r="S160" s="152">
        <f>'Upload Sheet Pull'!U162</f>
        <v>0</v>
      </c>
      <c r="T160" s="152">
        <f t="shared" si="1"/>
        <v>0</v>
      </c>
    </row>
    <row r="161" ht="12.75" customHeight="1">
      <c r="A161" s="144" t="str">
        <f>'Upload Sheet Pull'!A163</f>
        <v>Budget</v>
      </c>
      <c r="B161" s="144" t="str">
        <f>'Upload Sheet Pull'!B163</f>
        <v>7026-000000</v>
      </c>
      <c r="C161" s="144">
        <f>'Upload Sheet Pull'!C163</f>
        <v>600</v>
      </c>
      <c r="D161" s="144" t="str">
        <f>'Upload Sheet Pull'!D163</f>
        <v>083</v>
      </c>
      <c r="E161" s="144"/>
      <c r="F161" s="144" t="str">
        <f>IF('Upload Sheet Pull'!E163="","",'Upload Sheet Pull'!E163)</f>
        <v/>
      </c>
      <c r="G161" s="144"/>
      <c r="H161" s="152">
        <f>'Upload Sheet Pull'!J163</f>
        <v>69</v>
      </c>
      <c r="I161" s="152">
        <f>'Upload Sheet Pull'!K163</f>
        <v>69</v>
      </c>
      <c r="J161" s="152">
        <f>'Upload Sheet Pull'!L163</f>
        <v>69</v>
      </c>
      <c r="K161" s="152">
        <f>'Upload Sheet Pull'!M163</f>
        <v>159</v>
      </c>
      <c r="L161" s="152">
        <f>'Upload Sheet Pull'!N163</f>
        <v>69</v>
      </c>
      <c r="M161" s="152">
        <f>'Upload Sheet Pull'!O163</f>
        <v>69</v>
      </c>
      <c r="N161" s="152">
        <f>'Upload Sheet Pull'!P163</f>
        <v>194</v>
      </c>
      <c r="O161" s="152">
        <f>'Upload Sheet Pull'!Q163</f>
        <v>69</v>
      </c>
      <c r="P161" s="152">
        <f>'Upload Sheet Pull'!R163</f>
        <v>69</v>
      </c>
      <c r="Q161" s="152">
        <f>'Upload Sheet Pull'!S163</f>
        <v>69</v>
      </c>
      <c r="R161" s="152">
        <f>'Upload Sheet Pull'!T163</f>
        <v>69</v>
      </c>
      <c r="S161" s="152">
        <f>'Upload Sheet Pull'!U163</f>
        <v>69</v>
      </c>
      <c r="T161" s="152">
        <f t="shared" si="1"/>
        <v>1043</v>
      </c>
    </row>
    <row r="162" ht="12.75" customHeight="1">
      <c r="A162" s="144" t="str">
        <f>'Upload Sheet Pull'!A164</f>
        <v>Budget</v>
      </c>
      <c r="B162" s="144" t="str">
        <f>'Upload Sheet Pull'!B164</f>
        <v>7028-000000</v>
      </c>
      <c r="C162" s="144">
        <f>'Upload Sheet Pull'!C164</f>
        <v>600</v>
      </c>
      <c r="D162" s="144" t="str">
        <f>'Upload Sheet Pull'!D164</f>
        <v>083</v>
      </c>
      <c r="E162" s="144"/>
      <c r="F162" s="144" t="str">
        <f>IF('Upload Sheet Pull'!E164="","",'Upload Sheet Pull'!E164)</f>
        <v/>
      </c>
      <c r="G162" s="144"/>
      <c r="H162" s="152">
        <f>'Upload Sheet Pull'!J164</f>
        <v>0</v>
      </c>
      <c r="I162" s="152">
        <f>'Upload Sheet Pull'!K164</f>
        <v>0</v>
      </c>
      <c r="J162" s="152">
        <f>'Upload Sheet Pull'!L164</f>
        <v>0</v>
      </c>
      <c r="K162" s="152">
        <f>'Upload Sheet Pull'!M164</f>
        <v>0</v>
      </c>
      <c r="L162" s="152">
        <f>'Upload Sheet Pull'!N164</f>
        <v>0</v>
      </c>
      <c r="M162" s="152">
        <f>'Upload Sheet Pull'!O164</f>
        <v>0</v>
      </c>
      <c r="N162" s="152">
        <f>'Upload Sheet Pull'!P164</f>
        <v>0</v>
      </c>
      <c r="O162" s="152">
        <f>'Upload Sheet Pull'!Q164</f>
        <v>0</v>
      </c>
      <c r="P162" s="152">
        <f>'Upload Sheet Pull'!R164</f>
        <v>0</v>
      </c>
      <c r="Q162" s="152">
        <f>'Upload Sheet Pull'!S164</f>
        <v>0</v>
      </c>
      <c r="R162" s="152">
        <f>'Upload Sheet Pull'!T164</f>
        <v>0</v>
      </c>
      <c r="S162" s="152">
        <f>'Upload Sheet Pull'!U164</f>
        <v>0</v>
      </c>
      <c r="T162" s="152">
        <f t="shared" si="1"/>
        <v>0</v>
      </c>
    </row>
    <row r="163" ht="12.75" customHeight="1">
      <c r="A163" s="144" t="str">
        <f>'Upload Sheet Pull'!A165</f>
        <v>Budget</v>
      </c>
      <c r="B163" s="144" t="str">
        <f>'Upload Sheet Pull'!B165</f>
        <v>7042-000000</v>
      </c>
      <c r="C163" s="144">
        <f>'Upload Sheet Pull'!C165</f>
        <v>600</v>
      </c>
      <c r="D163" s="144" t="str">
        <f>'Upload Sheet Pull'!D165</f>
        <v>083</v>
      </c>
      <c r="E163" s="144"/>
      <c r="F163" s="144" t="str">
        <f>IF('Upload Sheet Pull'!E165="","",'Upload Sheet Pull'!E165)</f>
        <v/>
      </c>
      <c r="G163" s="144"/>
      <c r="H163" s="152">
        <f>'Upload Sheet Pull'!J165</f>
        <v>95</v>
      </c>
      <c r="I163" s="152">
        <f>'Upload Sheet Pull'!K165</f>
        <v>95</v>
      </c>
      <c r="J163" s="152">
        <f>'Upload Sheet Pull'!L165</f>
        <v>95</v>
      </c>
      <c r="K163" s="152">
        <f>'Upload Sheet Pull'!M165</f>
        <v>95</v>
      </c>
      <c r="L163" s="152">
        <f>'Upload Sheet Pull'!N165</f>
        <v>95</v>
      </c>
      <c r="M163" s="152">
        <f>'Upload Sheet Pull'!O165</f>
        <v>95</v>
      </c>
      <c r="N163" s="152">
        <f>'Upload Sheet Pull'!P165</f>
        <v>95</v>
      </c>
      <c r="O163" s="152">
        <f>'Upload Sheet Pull'!Q165</f>
        <v>95</v>
      </c>
      <c r="P163" s="152">
        <f>'Upload Sheet Pull'!R165</f>
        <v>95</v>
      </c>
      <c r="Q163" s="152">
        <f>'Upload Sheet Pull'!S165</f>
        <v>95</v>
      </c>
      <c r="R163" s="152">
        <f>'Upload Sheet Pull'!T165</f>
        <v>95</v>
      </c>
      <c r="S163" s="152">
        <f>'Upload Sheet Pull'!U165</f>
        <v>95</v>
      </c>
      <c r="T163" s="152">
        <f t="shared" si="1"/>
        <v>1140</v>
      </c>
    </row>
    <row r="164" ht="12.75" customHeight="1">
      <c r="A164" s="144" t="str">
        <f>'Upload Sheet Pull'!A166</f>
        <v>Budget</v>
      </c>
      <c r="B164" s="144" t="str">
        <f>'Upload Sheet Pull'!B166</f>
        <v>7044-000000</v>
      </c>
      <c r="C164" s="144">
        <f>'Upload Sheet Pull'!C166</f>
        <v>600</v>
      </c>
      <c r="D164" s="144" t="str">
        <f>'Upload Sheet Pull'!D166</f>
        <v>083</v>
      </c>
      <c r="E164" s="144"/>
      <c r="F164" s="144" t="str">
        <f>IF('Upload Sheet Pull'!E166="","",'Upload Sheet Pull'!E166)</f>
        <v/>
      </c>
      <c r="G164" s="144"/>
      <c r="H164" s="152">
        <f>'Upload Sheet Pull'!J166</f>
        <v>0</v>
      </c>
      <c r="I164" s="152">
        <f>'Upload Sheet Pull'!K166</f>
        <v>0</v>
      </c>
      <c r="J164" s="152">
        <f>'Upload Sheet Pull'!L166</f>
        <v>0</v>
      </c>
      <c r="K164" s="152">
        <f>'Upload Sheet Pull'!M166</f>
        <v>0</v>
      </c>
      <c r="L164" s="152">
        <f>'Upload Sheet Pull'!N166</f>
        <v>0</v>
      </c>
      <c r="M164" s="152">
        <f>'Upload Sheet Pull'!O166</f>
        <v>0</v>
      </c>
      <c r="N164" s="152">
        <f>'Upload Sheet Pull'!P166</f>
        <v>0</v>
      </c>
      <c r="O164" s="152">
        <f>'Upload Sheet Pull'!Q166</f>
        <v>0</v>
      </c>
      <c r="P164" s="152">
        <f>'Upload Sheet Pull'!R166</f>
        <v>0</v>
      </c>
      <c r="Q164" s="152">
        <f>'Upload Sheet Pull'!S166</f>
        <v>0</v>
      </c>
      <c r="R164" s="152">
        <f>'Upload Sheet Pull'!T166</f>
        <v>0</v>
      </c>
      <c r="S164" s="152">
        <f>'Upload Sheet Pull'!U166</f>
        <v>0</v>
      </c>
      <c r="T164" s="152">
        <f t="shared" si="1"/>
        <v>0</v>
      </c>
    </row>
    <row r="165" ht="12.75" customHeight="1">
      <c r="A165" s="144" t="str">
        <f>'Upload Sheet Pull'!A167</f>
        <v>Budget</v>
      </c>
      <c r="B165" s="144" t="str">
        <f>'Upload Sheet Pull'!B167</f>
        <v>7086-000000</v>
      </c>
      <c r="C165" s="144">
        <f>'Upload Sheet Pull'!C167</f>
        <v>600</v>
      </c>
      <c r="D165" s="144" t="str">
        <f>'Upload Sheet Pull'!D167</f>
        <v>083</v>
      </c>
      <c r="E165" s="144"/>
      <c r="F165" s="144" t="str">
        <f>IF('Upload Sheet Pull'!E167="","",'Upload Sheet Pull'!E167)</f>
        <v/>
      </c>
      <c r="G165" s="144"/>
      <c r="H165" s="152">
        <f>'Upload Sheet Pull'!J167</f>
        <v>0</v>
      </c>
      <c r="I165" s="152">
        <f>'Upload Sheet Pull'!K167</f>
        <v>0</v>
      </c>
      <c r="J165" s="152">
        <f>'Upload Sheet Pull'!L167</f>
        <v>0</v>
      </c>
      <c r="K165" s="152">
        <f>'Upload Sheet Pull'!M167</f>
        <v>0</v>
      </c>
      <c r="L165" s="152">
        <f>'Upload Sheet Pull'!N167</f>
        <v>0</v>
      </c>
      <c r="M165" s="152">
        <f>'Upload Sheet Pull'!O167</f>
        <v>0</v>
      </c>
      <c r="N165" s="152">
        <f>'Upload Sheet Pull'!P167</f>
        <v>0</v>
      </c>
      <c r="O165" s="152">
        <f>'Upload Sheet Pull'!Q167</f>
        <v>0</v>
      </c>
      <c r="P165" s="152">
        <f>'Upload Sheet Pull'!R167</f>
        <v>0</v>
      </c>
      <c r="Q165" s="152">
        <f>'Upload Sheet Pull'!S167</f>
        <v>0</v>
      </c>
      <c r="R165" s="152">
        <f>'Upload Sheet Pull'!T167</f>
        <v>0</v>
      </c>
      <c r="S165" s="152">
        <f>'Upload Sheet Pull'!U167</f>
        <v>0</v>
      </c>
      <c r="T165" s="152">
        <f t="shared" si="1"/>
        <v>0</v>
      </c>
    </row>
    <row r="166" ht="12.75" customHeight="1">
      <c r="A166" s="144" t="str">
        <f>'Upload Sheet Pull'!A168</f>
        <v>Budget</v>
      </c>
      <c r="B166" s="144" t="str">
        <f>'Upload Sheet Pull'!B168</f>
        <v/>
      </c>
      <c r="C166" s="144">
        <f>'Upload Sheet Pull'!C168</f>
        <v>600</v>
      </c>
      <c r="D166" s="144" t="str">
        <f>'Upload Sheet Pull'!D168</f>
        <v>083</v>
      </c>
      <c r="E166" s="144"/>
      <c r="F166" s="144" t="str">
        <f>IF('Upload Sheet Pull'!E168="","",'Upload Sheet Pull'!E168)</f>
        <v/>
      </c>
      <c r="G166" s="144"/>
      <c r="H166" s="152">
        <f>'Upload Sheet Pull'!J168</f>
        <v>0</v>
      </c>
      <c r="I166" s="152">
        <f>'Upload Sheet Pull'!K168</f>
        <v>0</v>
      </c>
      <c r="J166" s="152">
        <f>'Upload Sheet Pull'!L168</f>
        <v>0</v>
      </c>
      <c r="K166" s="152">
        <f>'Upload Sheet Pull'!M168</f>
        <v>0</v>
      </c>
      <c r="L166" s="152">
        <f>'Upload Sheet Pull'!N168</f>
        <v>0</v>
      </c>
      <c r="M166" s="152">
        <f>'Upload Sheet Pull'!O168</f>
        <v>0</v>
      </c>
      <c r="N166" s="152">
        <f>'Upload Sheet Pull'!P168</f>
        <v>0</v>
      </c>
      <c r="O166" s="152">
        <f>'Upload Sheet Pull'!Q168</f>
        <v>0</v>
      </c>
      <c r="P166" s="152">
        <f>'Upload Sheet Pull'!R168</f>
        <v>0</v>
      </c>
      <c r="Q166" s="152">
        <f>'Upload Sheet Pull'!S168</f>
        <v>0</v>
      </c>
      <c r="R166" s="152">
        <f>'Upload Sheet Pull'!T168</f>
        <v>0</v>
      </c>
      <c r="S166" s="152">
        <f>'Upload Sheet Pull'!U168</f>
        <v>0</v>
      </c>
      <c r="T166" s="152">
        <f t="shared" si="1"/>
        <v>0</v>
      </c>
    </row>
    <row r="167" ht="12.75" customHeight="1">
      <c r="A167" s="144" t="str">
        <f>'Upload Sheet Pull'!A169</f>
        <v>Budget</v>
      </c>
      <c r="B167" s="144" t="str">
        <f>'Upload Sheet Pull'!B169</f>
        <v/>
      </c>
      <c r="C167" s="144">
        <f>'Upload Sheet Pull'!C169</f>
        <v>600</v>
      </c>
      <c r="D167" s="144" t="str">
        <f>'Upload Sheet Pull'!D169</f>
        <v>083</v>
      </c>
      <c r="E167" s="144"/>
      <c r="F167" s="144" t="str">
        <f>IF('Upload Sheet Pull'!E169="","",'Upload Sheet Pull'!E169)</f>
        <v/>
      </c>
      <c r="G167" s="144"/>
      <c r="H167" s="152">
        <f>'Upload Sheet Pull'!J169</f>
        <v>0</v>
      </c>
      <c r="I167" s="152">
        <f>'Upload Sheet Pull'!K169</f>
        <v>0</v>
      </c>
      <c r="J167" s="152">
        <f>'Upload Sheet Pull'!L169</f>
        <v>0</v>
      </c>
      <c r="K167" s="152">
        <f>'Upload Sheet Pull'!M169</f>
        <v>0</v>
      </c>
      <c r="L167" s="152">
        <f>'Upload Sheet Pull'!N169</f>
        <v>0</v>
      </c>
      <c r="M167" s="152">
        <f>'Upload Sheet Pull'!O169</f>
        <v>0</v>
      </c>
      <c r="N167" s="152">
        <f>'Upload Sheet Pull'!P169</f>
        <v>0</v>
      </c>
      <c r="O167" s="152">
        <f>'Upload Sheet Pull'!Q169</f>
        <v>0</v>
      </c>
      <c r="P167" s="152">
        <f>'Upload Sheet Pull'!R169</f>
        <v>0</v>
      </c>
      <c r="Q167" s="152">
        <f>'Upload Sheet Pull'!S169</f>
        <v>0</v>
      </c>
      <c r="R167" s="152">
        <f>'Upload Sheet Pull'!T169</f>
        <v>0</v>
      </c>
      <c r="S167" s="152">
        <f>'Upload Sheet Pull'!U169</f>
        <v>0</v>
      </c>
      <c r="T167" s="152">
        <f t="shared" si="1"/>
        <v>0</v>
      </c>
    </row>
    <row r="168" ht="12.75" customHeight="1">
      <c r="A168" s="144" t="str">
        <f>'Upload Sheet Pull'!A170</f>
        <v>Budget</v>
      </c>
      <c r="B168" s="144" t="str">
        <f>'Upload Sheet Pull'!B170</f>
        <v/>
      </c>
      <c r="C168" s="144">
        <f>'Upload Sheet Pull'!C170</f>
        <v>600</v>
      </c>
      <c r="D168" s="144" t="str">
        <f>'Upload Sheet Pull'!D170</f>
        <v>083</v>
      </c>
      <c r="E168" s="144"/>
      <c r="F168" s="144" t="str">
        <f>IF('Upload Sheet Pull'!E170="","",'Upload Sheet Pull'!E170)</f>
        <v/>
      </c>
      <c r="G168" s="144"/>
      <c r="H168" s="152">
        <f>'Upload Sheet Pull'!J170</f>
        <v>0</v>
      </c>
      <c r="I168" s="152">
        <f>'Upload Sheet Pull'!K170</f>
        <v>0</v>
      </c>
      <c r="J168" s="152">
        <f>'Upload Sheet Pull'!L170</f>
        <v>0</v>
      </c>
      <c r="K168" s="152">
        <f>'Upload Sheet Pull'!M170</f>
        <v>0</v>
      </c>
      <c r="L168" s="152">
        <f>'Upload Sheet Pull'!N170</f>
        <v>0</v>
      </c>
      <c r="M168" s="152">
        <f>'Upload Sheet Pull'!O170</f>
        <v>0</v>
      </c>
      <c r="N168" s="152">
        <f>'Upload Sheet Pull'!P170</f>
        <v>0</v>
      </c>
      <c r="O168" s="152">
        <f>'Upload Sheet Pull'!Q170</f>
        <v>0</v>
      </c>
      <c r="P168" s="152">
        <f>'Upload Sheet Pull'!R170</f>
        <v>0</v>
      </c>
      <c r="Q168" s="152">
        <f>'Upload Sheet Pull'!S170</f>
        <v>0</v>
      </c>
      <c r="R168" s="152">
        <f>'Upload Sheet Pull'!T170</f>
        <v>0</v>
      </c>
      <c r="S168" s="152">
        <f>'Upload Sheet Pull'!U170</f>
        <v>0</v>
      </c>
      <c r="T168" s="152">
        <f t="shared" si="1"/>
        <v>0</v>
      </c>
    </row>
    <row r="169" ht="12.75" customHeight="1">
      <c r="A169" s="144" t="str">
        <f>'Upload Sheet Pull'!A171</f>
        <v>Budget</v>
      </c>
      <c r="B169" s="144" t="str">
        <f>'Upload Sheet Pull'!B171</f>
        <v/>
      </c>
      <c r="C169" s="144">
        <f>'Upload Sheet Pull'!C171</f>
        <v>600</v>
      </c>
      <c r="D169" s="144" t="str">
        <f>'Upload Sheet Pull'!D171</f>
        <v>083</v>
      </c>
      <c r="E169" s="144"/>
      <c r="F169" s="144" t="str">
        <f>IF('Upload Sheet Pull'!E171="","",'Upload Sheet Pull'!E171)</f>
        <v/>
      </c>
      <c r="G169" s="144"/>
      <c r="H169" s="152">
        <f>'Upload Sheet Pull'!J171</f>
        <v>0</v>
      </c>
      <c r="I169" s="152">
        <f>'Upload Sheet Pull'!K171</f>
        <v>0</v>
      </c>
      <c r="J169" s="152">
        <f>'Upload Sheet Pull'!L171</f>
        <v>0</v>
      </c>
      <c r="K169" s="152">
        <f>'Upload Sheet Pull'!M171</f>
        <v>0</v>
      </c>
      <c r="L169" s="152">
        <f>'Upload Sheet Pull'!N171</f>
        <v>0</v>
      </c>
      <c r="M169" s="152">
        <f>'Upload Sheet Pull'!O171</f>
        <v>0</v>
      </c>
      <c r="N169" s="152">
        <f>'Upload Sheet Pull'!P171</f>
        <v>0</v>
      </c>
      <c r="O169" s="152">
        <f>'Upload Sheet Pull'!Q171</f>
        <v>0</v>
      </c>
      <c r="P169" s="152">
        <f>'Upload Sheet Pull'!R171</f>
        <v>0</v>
      </c>
      <c r="Q169" s="152">
        <f>'Upload Sheet Pull'!S171</f>
        <v>0</v>
      </c>
      <c r="R169" s="152">
        <f>'Upload Sheet Pull'!T171</f>
        <v>0</v>
      </c>
      <c r="S169" s="152">
        <f>'Upload Sheet Pull'!U171</f>
        <v>0</v>
      </c>
      <c r="T169" s="152">
        <f t="shared" si="1"/>
        <v>0</v>
      </c>
    </row>
    <row r="170" ht="12.75" customHeight="1">
      <c r="A170" s="144" t="str">
        <f>'Upload Sheet Pull'!A172</f>
        <v>Budget</v>
      </c>
      <c r="B170" s="144" t="str">
        <f>'Upload Sheet Pull'!B172</f>
        <v/>
      </c>
      <c r="C170" s="144">
        <f>'Upload Sheet Pull'!C172</f>
        <v>600</v>
      </c>
      <c r="D170" s="144" t="str">
        <f>'Upload Sheet Pull'!D172</f>
        <v>083</v>
      </c>
      <c r="E170" s="144"/>
      <c r="F170" s="144" t="str">
        <f>IF('Upload Sheet Pull'!E172="","",'Upload Sheet Pull'!E172)</f>
        <v/>
      </c>
      <c r="G170" s="144"/>
      <c r="H170" s="152">
        <f>'Upload Sheet Pull'!J172</f>
        <v>0</v>
      </c>
      <c r="I170" s="152">
        <f>'Upload Sheet Pull'!K172</f>
        <v>0</v>
      </c>
      <c r="J170" s="152">
        <f>'Upload Sheet Pull'!L172</f>
        <v>0</v>
      </c>
      <c r="K170" s="152">
        <f>'Upload Sheet Pull'!M172</f>
        <v>0</v>
      </c>
      <c r="L170" s="152">
        <f>'Upload Sheet Pull'!N172</f>
        <v>0</v>
      </c>
      <c r="M170" s="152">
        <f>'Upload Sheet Pull'!O172</f>
        <v>0</v>
      </c>
      <c r="N170" s="152">
        <f>'Upload Sheet Pull'!P172</f>
        <v>0</v>
      </c>
      <c r="O170" s="152">
        <f>'Upload Sheet Pull'!Q172</f>
        <v>0</v>
      </c>
      <c r="P170" s="152">
        <f>'Upload Sheet Pull'!R172</f>
        <v>0</v>
      </c>
      <c r="Q170" s="152">
        <f>'Upload Sheet Pull'!S172</f>
        <v>0</v>
      </c>
      <c r="R170" s="152">
        <f>'Upload Sheet Pull'!T172</f>
        <v>0</v>
      </c>
      <c r="S170" s="152">
        <f>'Upload Sheet Pull'!U172</f>
        <v>0</v>
      </c>
      <c r="T170" s="152">
        <f t="shared" si="1"/>
        <v>0</v>
      </c>
    </row>
    <row r="171" ht="12.75" customHeight="1">
      <c r="A171" s="144" t="str">
        <f>'Upload Sheet Pull'!A173</f>
        <v>Budget</v>
      </c>
      <c r="B171" s="144" t="str">
        <f>'Upload Sheet Pull'!B173</f>
        <v/>
      </c>
      <c r="C171" s="144">
        <f>'Upload Sheet Pull'!C173</f>
        <v>600</v>
      </c>
      <c r="D171" s="144" t="str">
        <f>'Upload Sheet Pull'!D173</f>
        <v>083</v>
      </c>
      <c r="E171" s="144"/>
      <c r="F171" s="144" t="str">
        <f>IF('Upload Sheet Pull'!E173="","",'Upload Sheet Pull'!E173)</f>
        <v/>
      </c>
      <c r="G171" s="144"/>
      <c r="H171" s="152">
        <f>'Upload Sheet Pull'!J173</f>
        <v>0</v>
      </c>
      <c r="I171" s="152">
        <f>'Upload Sheet Pull'!K173</f>
        <v>0</v>
      </c>
      <c r="J171" s="152">
        <f>'Upload Sheet Pull'!L173</f>
        <v>0</v>
      </c>
      <c r="K171" s="152">
        <f>'Upload Sheet Pull'!M173</f>
        <v>0</v>
      </c>
      <c r="L171" s="152">
        <f>'Upload Sheet Pull'!N173</f>
        <v>0</v>
      </c>
      <c r="M171" s="152">
        <f>'Upload Sheet Pull'!O173</f>
        <v>0</v>
      </c>
      <c r="N171" s="152">
        <f>'Upload Sheet Pull'!P173</f>
        <v>0</v>
      </c>
      <c r="O171" s="152">
        <f>'Upload Sheet Pull'!Q173</f>
        <v>0</v>
      </c>
      <c r="P171" s="152">
        <f>'Upload Sheet Pull'!R173</f>
        <v>0</v>
      </c>
      <c r="Q171" s="152">
        <f>'Upload Sheet Pull'!S173</f>
        <v>0</v>
      </c>
      <c r="R171" s="152">
        <f>'Upload Sheet Pull'!T173</f>
        <v>0</v>
      </c>
      <c r="S171" s="152">
        <f>'Upload Sheet Pull'!U173</f>
        <v>0</v>
      </c>
      <c r="T171" s="152">
        <f t="shared" si="1"/>
        <v>0</v>
      </c>
    </row>
    <row r="172" ht="12.75" customHeight="1">
      <c r="A172" s="144" t="str">
        <f>'Upload Sheet Pull'!A174</f>
        <v>Budget</v>
      </c>
      <c r="B172" s="144" t="str">
        <f>'Upload Sheet Pull'!B174</f>
        <v/>
      </c>
      <c r="C172" s="144">
        <f>'Upload Sheet Pull'!C174</f>
        <v>600</v>
      </c>
      <c r="D172" s="144" t="str">
        <f>'Upload Sheet Pull'!D174</f>
        <v>083</v>
      </c>
      <c r="E172" s="144"/>
      <c r="F172" s="144" t="str">
        <f>IF('Upload Sheet Pull'!E174="","",'Upload Sheet Pull'!E174)</f>
        <v/>
      </c>
      <c r="G172" s="144"/>
      <c r="H172" s="152">
        <f>'Upload Sheet Pull'!J174</f>
        <v>0</v>
      </c>
      <c r="I172" s="152">
        <f>'Upload Sheet Pull'!K174</f>
        <v>0</v>
      </c>
      <c r="J172" s="152">
        <f>'Upload Sheet Pull'!L174</f>
        <v>0</v>
      </c>
      <c r="K172" s="152">
        <f>'Upload Sheet Pull'!M174</f>
        <v>0</v>
      </c>
      <c r="L172" s="152">
        <f>'Upload Sheet Pull'!N174</f>
        <v>0</v>
      </c>
      <c r="M172" s="152">
        <f>'Upload Sheet Pull'!O174</f>
        <v>0</v>
      </c>
      <c r="N172" s="152">
        <f>'Upload Sheet Pull'!P174</f>
        <v>0</v>
      </c>
      <c r="O172" s="152">
        <f>'Upload Sheet Pull'!Q174</f>
        <v>0</v>
      </c>
      <c r="P172" s="152">
        <f>'Upload Sheet Pull'!R174</f>
        <v>0</v>
      </c>
      <c r="Q172" s="152">
        <f>'Upload Sheet Pull'!S174</f>
        <v>0</v>
      </c>
      <c r="R172" s="152">
        <f>'Upload Sheet Pull'!T174</f>
        <v>0</v>
      </c>
      <c r="S172" s="152">
        <f>'Upload Sheet Pull'!U174</f>
        <v>0</v>
      </c>
      <c r="T172" s="152">
        <f t="shared" si="1"/>
        <v>0</v>
      </c>
    </row>
    <row r="173" ht="12.75" customHeight="1">
      <c r="A173" s="144" t="str">
        <f>'Upload Sheet Pull'!A175</f>
        <v>Budget</v>
      </c>
      <c r="B173" s="144" t="str">
        <f>'Upload Sheet Pull'!B175</f>
        <v/>
      </c>
      <c r="C173" s="144">
        <f>'Upload Sheet Pull'!C175</f>
        <v>600</v>
      </c>
      <c r="D173" s="144" t="str">
        <f>'Upload Sheet Pull'!D175</f>
        <v>083</v>
      </c>
      <c r="E173" s="144"/>
      <c r="F173" s="144" t="str">
        <f>IF('Upload Sheet Pull'!E175="","",'Upload Sheet Pull'!E175)</f>
        <v/>
      </c>
      <c r="G173" s="144"/>
      <c r="H173" s="152">
        <f>'Upload Sheet Pull'!J175</f>
        <v>0</v>
      </c>
      <c r="I173" s="152">
        <f>'Upload Sheet Pull'!K175</f>
        <v>0</v>
      </c>
      <c r="J173" s="152">
        <f>'Upload Sheet Pull'!L175</f>
        <v>0</v>
      </c>
      <c r="K173" s="152">
        <f>'Upload Sheet Pull'!M175</f>
        <v>0</v>
      </c>
      <c r="L173" s="152">
        <f>'Upload Sheet Pull'!N175</f>
        <v>0</v>
      </c>
      <c r="M173" s="152">
        <f>'Upload Sheet Pull'!O175</f>
        <v>0</v>
      </c>
      <c r="N173" s="152">
        <f>'Upload Sheet Pull'!P175</f>
        <v>0</v>
      </c>
      <c r="O173" s="152">
        <f>'Upload Sheet Pull'!Q175</f>
        <v>0</v>
      </c>
      <c r="P173" s="152">
        <f>'Upload Sheet Pull'!R175</f>
        <v>0</v>
      </c>
      <c r="Q173" s="152">
        <f>'Upload Sheet Pull'!S175</f>
        <v>0</v>
      </c>
      <c r="R173" s="152">
        <f>'Upload Sheet Pull'!T175</f>
        <v>0</v>
      </c>
      <c r="S173" s="152">
        <f>'Upload Sheet Pull'!U175</f>
        <v>0</v>
      </c>
      <c r="T173" s="152">
        <f t="shared" si="1"/>
        <v>0</v>
      </c>
    </row>
    <row r="174" ht="12.75" customHeight="1">
      <c r="A174" s="144" t="str">
        <f>'Upload Sheet Pull'!A176</f>
        <v>Budget</v>
      </c>
      <c r="B174" s="144" t="str">
        <f>'Upload Sheet Pull'!B176</f>
        <v/>
      </c>
      <c r="C174" s="144">
        <f>'Upload Sheet Pull'!C176</f>
        <v>600</v>
      </c>
      <c r="D174" s="144" t="str">
        <f>'Upload Sheet Pull'!D176</f>
        <v>083</v>
      </c>
      <c r="E174" s="144"/>
      <c r="F174" s="144" t="str">
        <f>IF('Upload Sheet Pull'!E176="","",'Upload Sheet Pull'!E176)</f>
        <v/>
      </c>
      <c r="G174" s="144"/>
      <c r="H174" s="152">
        <f>'Upload Sheet Pull'!J176</f>
        <v>0</v>
      </c>
      <c r="I174" s="152">
        <f>'Upload Sheet Pull'!K176</f>
        <v>0</v>
      </c>
      <c r="J174" s="152">
        <f>'Upload Sheet Pull'!L176</f>
        <v>0</v>
      </c>
      <c r="K174" s="152">
        <f>'Upload Sheet Pull'!M176</f>
        <v>0</v>
      </c>
      <c r="L174" s="152">
        <f>'Upload Sheet Pull'!N176</f>
        <v>0</v>
      </c>
      <c r="M174" s="152">
        <f>'Upload Sheet Pull'!O176</f>
        <v>0</v>
      </c>
      <c r="N174" s="152">
        <f>'Upload Sheet Pull'!P176</f>
        <v>0</v>
      </c>
      <c r="O174" s="152">
        <f>'Upload Sheet Pull'!Q176</f>
        <v>0</v>
      </c>
      <c r="P174" s="152">
        <f>'Upload Sheet Pull'!R176</f>
        <v>0</v>
      </c>
      <c r="Q174" s="152">
        <f>'Upload Sheet Pull'!S176</f>
        <v>0</v>
      </c>
      <c r="R174" s="152">
        <f>'Upload Sheet Pull'!T176</f>
        <v>0</v>
      </c>
      <c r="S174" s="152">
        <f>'Upload Sheet Pull'!U176</f>
        <v>0</v>
      </c>
      <c r="T174" s="152">
        <f t="shared" si="1"/>
        <v>0</v>
      </c>
    </row>
    <row r="175" ht="12.75" customHeight="1">
      <c r="A175" s="144" t="str">
        <f>'Upload Sheet Pull'!A177</f>
        <v>Budget</v>
      </c>
      <c r="B175" s="144" t="str">
        <f>'Upload Sheet Pull'!B177</f>
        <v/>
      </c>
      <c r="C175" s="144">
        <f>'Upload Sheet Pull'!C177</f>
        <v>600</v>
      </c>
      <c r="D175" s="144" t="str">
        <f>'Upload Sheet Pull'!D177</f>
        <v>083</v>
      </c>
      <c r="E175" s="144"/>
      <c r="F175" s="144" t="str">
        <f>IF('Upload Sheet Pull'!E177="","",'Upload Sheet Pull'!E177)</f>
        <v/>
      </c>
      <c r="G175" s="144"/>
      <c r="H175" s="152">
        <f>'Upload Sheet Pull'!J177</f>
        <v>0</v>
      </c>
      <c r="I175" s="152">
        <f>'Upload Sheet Pull'!K177</f>
        <v>0</v>
      </c>
      <c r="J175" s="152">
        <f>'Upload Sheet Pull'!L177</f>
        <v>0</v>
      </c>
      <c r="K175" s="152">
        <f>'Upload Sheet Pull'!M177</f>
        <v>0</v>
      </c>
      <c r="L175" s="152">
        <f>'Upload Sheet Pull'!N177</f>
        <v>0</v>
      </c>
      <c r="M175" s="152">
        <f>'Upload Sheet Pull'!O177</f>
        <v>0</v>
      </c>
      <c r="N175" s="152">
        <f>'Upload Sheet Pull'!P177</f>
        <v>0</v>
      </c>
      <c r="O175" s="152">
        <f>'Upload Sheet Pull'!Q177</f>
        <v>0</v>
      </c>
      <c r="P175" s="152">
        <f>'Upload Sheet Pull'!R177</f>
        <v>0</v>
      </c>
      <c r="Q175" s="152">
        <f>'Upload Sheet Pull'!S177</f>
        <v>0</v>
      </c>
      <c r="R175" s="152">
        <f>'Upload Sheet Pull'!T177</f>
        <v>0</v>
      </c>
      <c r="S175" s="152">
        <f>'Upload Sheet Pull'!U177</f>
        <v>0</v>
      </c>
      <c r="T175" s="152">
        <f t="shared" si="1"/>
        <v>0</v>
      </c>
    </row>
    <row r="176" ht="12.75" customHeight="1">
      <c r="A176" s="144" t="str">
        <f>'Upload Sheet Pull'!A178</f>
        <v>Budget</v>
      </c>
      <c r="B176" s="144" t="str">
        <f>'Upload Sheet Pull'!B178</f>
        <v>7006-000000</v>
      </c>
      <c r="C176" s="144">
        <f>'Upload Sheet Pull'!C178</f>
        <v>701</v>
      </c>
      <c r="D176" s="144" t="str">
        <f>'Upload Sheet Pull'!D178</f>
        <v>083</v>
      </c>
      <c r="E176" s="144"/>
      <c r="F176" s="144" t="str">
        <f>IF('Upload Sheet Pull'!E178="","",'Upload Sheet Pull'!E178)</f>
        <v/>
      </c>
      <c r="G176" s="144"/>
      <c r="H176" s="152">
        <f>'Upload Sheet Pull'!J178</f>
        <v>0</v>
      </c>
      <c r="I176" s="152">
        <f>'Upload Sheet Pull'!K178</f>
        <v>0</v>
      </c>
      <c r="J176" s="152">
        <f>'Upload Sheet Pull'!L178</f>
        <v>0</v>
      </c>
      <c r="K176" s="152">
        <f>'Upload Sheet Pull'!M178</f>
        <v>0</v>
      </c>
      <c r="L176" s="152">
        <f>'Upload Sheet Pull'!N178</f>
        <v>0</v>
      </c>
      <c r="M176" s="152">
        <f>'Upload Sheet Pull'!O178</f>
        <v>0</v>
      </c>
      <c r="N176" s="152">
        <f>'Upload Sheet Pull'!P178</f>
        <v>0</v>
      </c>
      <c r="O176" s="152">
        <f>'Upload Sheet Pull'!Q178</f>
        <v>475</v>
      </c>
      <c r="P176" s="152">
        <f>'Upload Sheet Pull'!R178</f>
        <v>0</v>
      </c>
      <c r="Q176" s="152">
        <f>'Upload Sheet Pull'!S178</f>
        <v>0</v>
      </c>
      <c r="R176" s="152">
        <f>'Upload Sheet Pull'!T178</f>
        <v>0</v>
      </c>
      <c r="S176" s="152">
        <f>'Upload Sheet Pull'!U178</f>
        <v>0</v>
      </c>
      <c r="T176" s="152">
        <f t="shared" si="1"/>
        <v>475</v>
      </c>
    </row>
    <row r="177" ht="12.75" customHeight="1">
      <c r="A177" s="144" t="str">
        <f>'Upload Sheet Pull'!A179</f>
        <v>Budget</v>
      </c>
      <c r="B177" s="144" t="str">
        <f>'Upload Sheet Pull'!B179</f>
        <v>7008-000000</v>
      </c>
      <c r="C177" s="144">
        <f>'Upload Sheet Pull'!C179</f>
        <v>701</v>
      </c>
      <c r="D177" s="144" t="str">
        <f>'Upload Sheet Pull'!D179</f>
        <v>083</v>
      </c>
      <c r="E177" s="144"/>
      <c r="F177" s="144" t="str">
        <f>IF('Upload Sheet Pull'!E179="","",'Upload Sheet Pull'!E179)</f>
        <v/>
      </c>
      <c r="G177" s="144"/>
      <c r="H177" s="152">
        <f>'Upload Sheet Pull'!J179</f>
        <v>0</v>
      </c>
      <c r="I177" s="152">
        <f>'Upload Sheet Pull'!K179</f>
        <v>0</v>
      </c>
      <c r="J177" s="152">
        <f>'Upload Sheet Pull'!L179</f>
        <v>0</v>
      </c>
      <c r="K177" s="152">
        <f>'Upload Sheet Pull'!M179</f>
        <v>0</v>
      </c>
      <c r="L177" s="152">
        <f>'Upload Sheet Pull'!N179</f>
        <v>0</v>
      </c>
      <c r="M177" s="152">
        <f>'Upload Sheet Pull'!O179</f>
        <v>0</v>
      </c>
      <c r="N177" s="152">
        <f>'Upload Sheet Pull'!P179</f>
        <v>0</v>
      </c>
      <c r="O177" s="152">
        <f>'Upload Sheet Pull'!Q179</f>
        <v>0</v>
      </c>
      <c r="P177" s="152">
        <f>'Upload Sheet Pull'!R179</f>
        <v>0</v>
      </c>
      <c r="Q177" s="152">
        <f>'Upload Sheet Pull'!S179</f>
        <v>0</v>
      </c>
      <c r="R177" s="152">
        <f>'Upload Sheet Pull'!T179</f>
        <v>0</v>
      </c>
      <c r="S177" s="152">
        <f>'Upload Sheet Pull'!U179</f>
        <v>0</v>
      </c>
      <c r="T177" s="152">
        <f t="shared" si="1"/>
        <v>0</v>
      </c>
    </row>
    <row r="178" ht="12.75" customHeight="1">
      <c r="A178" s="144" t="str">
        <f>'Upload Sheet Pull'!A180</f>
        <v>Budget</v>
      </c>
      <c r="B178" s="144" t="str">
        <f>'Upload Sheet Pull'!B180</f>
        <v>7010-000000</v>
      </c>
      <c r="C178" s="144">
        <f>'Upload Sheet Pull'!C180</f>
        <v>701</v>
      </c>
      <c r="D178" s="144" t="str">
        <f>'Upload Sheet Pull'!D180</f>
        <v>083</v>
      </c>
      <c r="E178" s="144"/>
      <c r="F178" s="144" t="str">
        <f>IF('Upload Sheet Pull'!E180="","",'Upload Sheet Pull'!E180)</f>
        <v/>
      </c>
      <c r="G178" s="144"/>
      <c r="H178" s="152">
        <f>'Upload Sheet Pull'!J180</f>
        <v>0</v>
      </c>
      <c r="I178" s="152">
        <f>'Upload Sheet Pull'!K180</f>
        <v>0</v>
      </c>
      <c r="J178" s="152">
        <f>'Upload Sheet Pull'!L180</f>
        <v>0</v>
      </c>
      <c r="K178" s="152">
        <f>'Upload Sheet Pull'!M180</f>
        <v>0</v>
      </c>
      <c r="L178" s="152">
        <f>'Upload Sheet Pull'!N180</f>
        <v>0</v>
      </c>
      <c r="M178" s="152">
        <f>'Upload Sheet Pull'!O180</f>
        <v>0</v>
      </c>
      <c r="N178" s="152">
        <f>'Upload Sheet Pull'!P180</f>
        <v>0</v>
      </c>
      <c r="O178" s="152">
        <f>'Upload Sheet Pull'!Q180</f>
        <v>0</v>
      </c>
      <c r="P178" s="152">
        <f>'Upload Sheet Pull'!R180</f>
        <v>0</v>
      </c>
      <c r="Q178" s="152">
        <f>'Upload Sheet Pull'!S180</f>
        <v>0</v>
      </c>
      <c r="R178" s="152">
        <f>'Upload Sheet Pull'!T180</f>
        <v>0</v>
      </c>
      <c r="S178" s="152">
        <f>'Upload Sheet Pull'!U180</f>
        <v>0</v>
      </c>
      <c r="T178" s="152">
        <f t="shared" si="1"/>
        <v>0</v>
      </c>
    </row>
    <row r="179" ht="12.75" customHeight="1">
      <c r="A179" s="144" t="str">
        <f>'Upload Sheet Pull'!A181</f>
        <v>Budget</v>
      </c>
      <c r="B179" s="144" t="str">
        <f>'Upload Sheet Pull'!B181</f>
        <v>7078-000000</v>
      </c>
      <c r="C179" s="144">
        <f>'Upload Sheet Pull'!C181</f>
        <v>701</v>
      </c>
      <c r="D179" s="144" t="str">
        <f>'Upload Sheet Pull'!D181</f>
        <v>083</v>
      </c>
      <c r="E179" s="144"/>
      <c r="F179" s="144" t="str">
        <f>IF('Upload Sheet Pull'!E181="","",'Upload Sheet Pull'!E181)</f>
        <v/>
      </c>
      <c r="G179" s="144"/>
      <c r="H179" s="152">
        <f>'Upload Sheet Pull'!J181</f>
        <v>0</v>
      </c>
      <c r="I179" s="152">
        <f>'Upload Sheet Pull'!K181</f>
        <v>0</v>
      </c>
      <c r="J179" s="152">
        <f>'Upload Sheet Pull'!L181</f>
        <v>0</v>
      </c>
      <c r="K179" s="152">
        <f>'Upload Sheet Pull'!M181</f>
        <v>0</v>
      </c>
      <c r="L179" s="152">
        <f>'Upload Sheet Pull'!N181</f>
        <v>250</v>
      </c>
      <c r="M179" s="152">
        <f>'Upload Sheet Pull'!O181</f>
        <v>0</v>
      </c>
      <c r="N179" s="152">
        <f>'Upload Sheet Pull'!P181</f>
        <v>0</v>
      </c>
      <c r="O179" s="152">
        <f>'Upload Sheet Pull'!Q181</f>
        <v>250</v>
      </c>
      <c r="P179" s="152">
        <f>'Upload Sheet Pull'!R181</f>
        <v>0</v>
      </c>
      <c r="Q179" s="152">
        <f>'Upload Sheet Pull'!S181</f>
        <v>0</v>
      </c>
      <c r="R179" s="152">
        <f>'Upload Sheet Pull'!T181</f>
        <v>0</v>
      </c>
      <c r="S179" s="152">
        <f>'Upload Sheet Pull'!U181</f>
        <v>0</v>
      </c>
      <c r="T179" s="152">
        <f t="shared" si="1"/>
        <v>500</v>
      </c>
    </row>
    <row r="180" ht="12.75" customHeight="1">
      <c r="A180" s="144" t="str">
        <f>'Upload Sheet Pull'!A182</f>
        <v>Budget</v>
      </c>
      <c r="B180" s="144" t="str">
        <f>'Upload Sheet Pull'!B182</f>
        <v>7080-000000</v>
      </c>
      <c r="C180" s="144">
        <f>'Upload Sheet Pull'!C182</f>
        <v>701</v>
      </c>
      <c r="D180" s="144" t="str">
        <f>'Upload Sheet Pull'!D182</f>
        <v>083</v>
      </c>
      <c r="E180" s="144"/>
      <c r="F180" s="144" t="str">
        <f>IF('Upload Sheet Pull'!E182="","",'Upload Sheet Pull'!E182)</f>
        <v/>
      </c>
      <c r="G180" s="144"/>
      <c r="H180" s="152">
        <f>'Upload Sheet Pull'!J182</f>
        <v>0</v>
      </c>
      <c r="I180" s="152">
        <f>'Upload Sheet Pull'!K182</f>
        <v>0</v>
      </c>
      <c r="J180" s="152">
        <f>'Upload Sheet Pull'!L182</f>
        <v>0</v>
      </c>
      <c r="K180" s="152">
        <f>'Upload Sheet Pull'!M182</f>
        <v>0</v>
      </c>
      <c r="L180" s="152">
        <f>'Upload Sheet Pull'!N182</f>
        <v>60</v>
      </c>
      <c r="M180" s="152">
        <f>'Upload Sheet Pull'!O182</f>
        <v>0</v>
      </c>
      <c r="N180" s="152">
        <f>'Upload Sheet Pull'!P182</f>
        <v>0</v>
      </c>
      <c r="O180" s="152">
        <f>'Upload Sheet Pull'!Q182</f>
        <v>60</v>
      </c>
      <c r="P180" s="152">
        <f>'Upload Sheet Pull'!R182</f>
        <v>0</v>
      </c>
      <c r="Q180" s="152">
        <f>'Upload Sheet Pull'!S182</f>
        <v>0</v>
      </c>
      <c r="R180" s="152">
        <f>'Upload Sheet Pull'!T182</f>
        <v>0</v>
      </c>
      <c r="S180" s="152">
        <f>'Upload Sheet Pull'!U182</f>
        <v>0</v>
      </c>
      <c r="T180" s="152">
        <f t="shared" si="1"/>
        <v>120</v>
      </c>
    </row>
    <row r="181" ht="12.75" customHeight="1">
      <c r="A181" s="144" t="str">
        <f>'Upload Sheet Pull'!A183</f>
        <v>Budget</v>
      </c>
      <c r="B181" s="144" t="str">
        <f>'Upload Sheet Pull'!B183</f>
        <v>7082-000000</v>
      </c>
      <c r="C181" s="144">
        <f>'Upload Sheet Pull'!C183</f>
        <v>701</v>
      </c>
      <c r="D181" s="144" t="str">
        <f>'Upload Sheet Pull'!D183</f>
        <v>083</v>
      </c>
      <c r="E181" s="144"/>
      <c r="F181" s="144" t="str">
        <f>IF('Upload Sheet Pull'!E183="","",'Upload Sheet Pull'!E183)</f>
        <v/>
      </c>
      <c r="G181" s="144"/>
      <c r="H181" s="152">
        <f>'Upload Sheet Pull'!J183</f>
        <v>0</v>
      </c>
      <c r="I181" s="152">
        <f>'Upload Sheet Pull'!K183</f>
        <v>0</v>
      </c>
      <c r="J181" s="152">
        <f>'Upload Sheet Pull'!L183</f>
        <v>0</v>
      </c>
      <c r="K181" s="152">
        <f>'Upload Sheet Pull'!M183</f>
        <v>0</v>
      </c>
      <c r="L181" s="152">
        <f>'Upload Sheet Pull'!N183</f>
        <v>0</v>
      </c>
      <c r="M181" s="152">
        <f>'Upload Sheet Pull'!O183</f>
        <v>0</v>
      </c>
      <c r="N181" s="152">
        <f>'Upload Sheet Pull'!P183</f>
        <v>0</v>
      </c>
      <c r="O181" s="152">
        <f>'Upload Sheet Pull'!Q183</f>
        <v>150</v>
      </c>
      <c r="P181" s="152">
        <f>'Upload Sheet Pull'!R183</f>
        <v>0</v>
      </c>
      <c r="Q181" s="152">
        <f>'Upload Sheet Pull'!S183</f>
        <v>0</v>
      </c>
      <c r="R181" s="152">
        <f>'Upload Sheet Pull'!T183</f>
        <v>0</v>
      </c>
      <c r="S181" s="152">
        <f>'Upload Sheet Pull'!U183</f>
        <v>1400</v>
      </c>
      <c r="T181" s="152">
        <f t="shared" si="1"/>
        <v>1550</v>
      </c>
    </row>
    <row r="182" ht="12.75" customHeight="1">
      <c r="A182" s="144" t="str">
        <f>'Upload Sheet Pull'!A184</f>
        <v>Budget</v>
      </c>
      <c r="B182" s="144" t="str">
        <f>'Upload Sheet Pull'!B184</f>
        <v/>
      </c>
      <c r="C182" s="144">
        <f>'Upload Sheet Pull'!C184</f>
        <v>701</v>
      </c>
      <c r="D182" s="144" t="str">
        <f>'Upload Sheet Pull'!D184</f>
        <v>083</v>
      </c>
      <c r="E182" s="144"/>
      <c r="F182" s="144" t="str">
        <f>IF('Upload Sheet Pull'!E184="","",'Upload Sheet Pull'!E184)</f>
        <v/>
      </c>
      <c r="G182" s="144"/>
      <c r="H182" s="152">
        <f>'Upload Sheet Pull'!J184</f>
        <v>0</v>
      </c>
      <c r="I182" s="152">
        <f>'Upload Sheet Pull'!K184</f>
        <v>0</v>
      </c>
      <c r="J182" s="152">
        <f>'Upload Sheet Pull'!L184</f>
        <v>0</v>
      </c>
      <c r="K182" s="152">
        <f>'Upload Sheet Pull'!M184</f>
        <v>0</v>
      </c>
      <c r="L182" s="152">
        <f>'Upload Sheet Pull'!N184</f>
        <v>0</v>
      </c>
      <c r="M182" s="152">
        <f>'Upload Sheet Pull'!O184</f>
        <v>0</v>
      </c>
      <c r="N182" s="152">
        <f>'Upload Sheet Pull'!P184</f>
        <v>0</v>
      </c>
      <c r="O182" s="152">
        <f>'Upload Sheet Pull'!Q184</f>
        <v>0</v>
      </c>
      <c r="P182" s="152">
        <f>'Upload Sheet Pull'!R184</f>
        <v>0</v>
      </c>
      <c r="Q182" s="152">
        <f>'Upload Sheet Pull'!S184</f>
        <v>0</v>
      </c>
      <c r="R182" s="152">
        <f>'Upload Sheet Pull'!T184</f>
        <v>0</v>
      </c>
      <c r="S182" s="152">
        <f>'Upload Sheet Pull'!U184</f>
        <v>0</v>
      </c>
      <c r="T182" s="152">
        <f t="shared" si="1"/>
        <v>0</v>
      </c>
    </row>
    <row r="183" ht="12.75" customHeight="1">
      <c r="A183" s="144" t="str">
        <f>'Upload Sheet Pull'!A185</f>
        <v>Budget</v>
      </c>
      <c r="B183" s="144" t="str">
        <f>'Upload Sheet Pull'!B185</f>
        <v/>
      </c>
      <c r="C183" s="144">
        <f>'Upload Sheet Pull'!C185</f>
        <v>701</v>
      </c>
      <c r="D183" s="144" t="str">
        <f>'Upload Sheet Pull'!D185</f>
        <v>083</v>
      </c>
      <c r="E183" s="144"/>
      <c r="F183" s="144" t="str">
        <f>IF('Upload Sheet Pull'!E185="","",'Upload Sheet Pull'!E185)</f>
        <v/>
      </c>
      <c r="G183" s="144"/>
      <c r="H183" s="152">
        <f>'Upload Sheet Pull'!J185</f>
        <v>0</v>
      </c>
      <c r="I183" s="152">
        <f>'Upload Sheet Pull'!K185</f>
        <v>0</v>
      </c>
      <c r="J183" s="152">
        <f>'Upload Sheet Pull'!L185</f>
        <v>0</v>
      </c>
      <c r="K183" s="152">
        <f>'Upload Sheet Pull'!M185</f>
        <v>0</v>
      </c>
      <c r="L183" s="152">
        <f>'Upload Sheet Pull'!N185</f>
        <v>0</v>
      </c>
      <c r="M183" s="152">
        <f>'Upload Sheet Pull'!O185</f>
        <v>0</v>
      </c>
      <c r="N183" s="152">
        <f>'Upload Sheet Pull'!P185</f>
        <v>0</v>
      </c>
      <c r="O183" s="152">
        <f>'Upload Sheet Pull'!Q185</f>
        <v>0</v>
      </c>
      <c r="P183" s="152">
        <f>'Upload Sheet Pull'!R185</f>
        <v>0</v>
      </c>
      <c r="Q183" s="152">
        <f>'Upload Sheet Pull'!S185</f>
        <v>0</v>
      </c>
      <c r="R183" s="152">
        <f>'Upload Sheet Pull'!T185</f>
        <v>0</v>
      </c>
      <c r="S183" s="152">
        <f>'Upload Sheet Pull'!U185</f>
        <v>0</v>
      </c>
      <c r="T183" s="152">
        <f t="shared" si="1"/>
        <v>0</v>
      </c>
    </row>
    <row r="184" ht="12.75" customHeight="1">
      <c r="A184" s="144" t="str">
        <f>'Upload Sheet Pull'!A186</f>
        <v>Budget</v>
      </c>
      <c r="B184" s="144" t="str">
        <f>'Upload Sheet Pull'!B186</f>
        <v/>
      </c>
      <c r="C184" s="144">
        <f>'Upload Sheet Pull'!C186</f>
        <v>701</v>
      </c>
      <c r="D184" s="144" t="str">
        <f>'Upload Sheet Pull'!D186</f>
        <v>083</v>
      </c>
      <c r="E184" s="144"/>
      <c r="F184" s="144" t="str">
        <f>IF('Upload Sheet Pull'!E186="","",'Upload Sheet Pull'!E186)</f>
        <v/>
      </c>
      <c r="G184" s="144"/>
      <c r="H184" s="152">
        <f>'Upload Sheet Pull'!J186</f>
        <v>0</v>
      </c>
      <c r="I184" s="152">
        <f>'Upload Sheet Pull'!K186</f>
        <v>0</v>
      </c>
      <c r="J184" s="152">
        <f>'Upload Sheet Pull'!L186</f>
        <v>0</v>
      </c>
      <c r="K184" s="152">
        <f>'Upload Sheet Pull'!M186</f>
        <v>0</v>
      </c>
      <c r="L184" s="152">
        <f>'Upload Sheet Pull'!N186</f>
        <v>0</v>
      </c>
      <c r="M184" s="152">
        <f>'Upload Sheet Pull'!O186</f>
        <v>0</v>
      </c>
      <c r="N184" s="152">
        <f>'Upload Sheet Pull'!P186</f>
        <v>0</v>
      </c>
      <c r="O184" s="152">
        <f>'Upload Sheet Pull'!Q186</f>
        <v>0</v>
      </c>
      <c r="P184" s="152">
        <f>'Upload Sheet Pull'!R186</f>
        <v>0</v>
      </c>
      <c r="Q184" s="152">
        <f>'Upload Sheet Pull'!S186</f>
        <v>0</v>
      </c>
      <c r="R184" s="152">
        <f>'Upload Sheet Pull'!T186</f>
        <v>0</v>
      </c>
      <c r="S184" s="152">
        <f>'Upload Sheet Pull'!U186</f>
        <v>0</v>
      </c>
      <c r="T184" s="152">
        <f t="shared" si="1"/>
        <v>0</v>
      </c>
    </row>
    <row r="185" ht="12.75" customHeight="1">
      <c r="A185" s="144" t="str">
        <f>'Upload Sheet Pull'!A187</f>
        <v>Budget</v>
      </c>
      <c r="B185" s="144" t="str">
        <f>'Upload Sheet Pull'!B187</f>
        <v/>
      </c>
      <c r="C185" s="144">
        <f>'Upload Sheet Pull'!C187</f>
        <v>701</v>
      </c>
      <c r="D185" s="144" t="str">
        <f>'Upload Sheet Pull'!D187</f>
        <v>083</v>
      </c>
      <c r="E185" s="144"/>
      <c r="F185" s="144" t="str">
        <f>IF('Upload Sheet Pull'!E187="","",'Upload Sheet Pull'!E187)</f>
        <v/>
      </c>
      <c r="G185" s="144"/>
      <c r="H185" s="152">
        <f>'Upload Sheet Pull'!J187</f>
        <v>0</v>
      </c>
      <c r="I185" s="152">
        <f>'Upload Sheet Pull'!K187</f>
        <v>0</v>
      </c>
      <c r="J185" s="152">
        <f>'Upload Sheet Pull'!L187</f>
        <v>0</v>
      </c>
      <c r="K185" s="152">
        <f>'Upload Sheet Pull'!M187</f>
        <v>0</v>
      </c>
      <c r="L185" s="152">
        <f>'Upload Sheet Pull'!N187</f>
        <v>0</v>
      </c>
      <c r="M185" s="152">
        <f>'Upload Sheet Pull'!O187</f>
        <v>0</v>
      </c>
      <c r="N185" s="152">
        <f>'Upload Sheet Pull'!P187</f>
        <v>0</v>
      </c>
      <c r="O185" s="152">
        <f>'Upload Sheet Pull'!Q187</f>
        <v>0</v>
      </c>
      <c r="P185" s="152">
        <f>'Upload Sheet Pull'!R187</f>
        <v>0</v>
      </c>
      <c r="Q185" s="152">
        <f>'Upload Sheet Pull'!S187</f>
        <v>0</v>
      </c>
      <c r="R185" s="152">
        <f>'Upload Sheet Pull'!T187</f>
        <v>0</v>
      </c>
      <c r="S185" s="152">
        <f>'Upload Sheet Pull'!U187</f>
        <v>0</v>
      </c>
      <c r="T185" s="152">
        <f t="shared" si="1"/>
        <v>0</v>
      </c>
    </row>
    <row r="186" ht="12.75" customHeight="1">
      <c r="A186" s="144" t="str">
        <f>'Upload Sheet Pull'!A188</f>
        <v>Budget</v>
      </c>
      <c r="B186" s="144" t="str">
        <f>'Upload Sheet Pull'!B188</f>
        <v>7006-000000</v>
      </c>
      <c r="C186" s="144">
        <f>'Upload Sheet Pull'!C188</f>
        <v>702</v>
      </c>
      <c r="D186" s="144" t="str">
        <f>'Upload Sheet Pull'!D188</f>
        <v>083</v>
      </c>
      <c r="E186" s="144"/>
      <c r="F186" s="144" t="str">
        <f>IF('Upload Sheet Pull'!E188="","",'Upload Sheet Pull'!E188)</f>
        <v/>
      </c>
      <c r="G186" s="144"/>
      <c r="H186" s="152">
        <f>'Upload Sheet Pull'!J188</f>
        <v>0</v>
      </c>
      <c r="I186" s="152">
        <f>'Upload Sheet Pull'!K188</f>
        <v>0</v>
      </c>
      <c r="J186" s="152">
        <f>'Upload Sheet Pull'!L188</f>
        <v>0</v>
      </c>
      <c r="K186" s="152">
        <f>'Upload Sheet Pull'!M188</f>
        <v>0</v>
      </c>
      <c r="L186" s="152">
        <f>'Upload Sheet Pull'!N188</f>
        <v>0</v>
      </c>
      <c r="M186" s="152">
        <f>'Upload Sheet Pull'!O188</f>
        <v>0</v>
      </c>
      <c r="N186" s="152">
        <f>'Upload Sheet Pull'!P188</f>
        <v>0</v>
      </c>
      <c r="O186" s="152">
        <f>'Upload Sheet Pull'!Q188</f>
        <v>1000</v>
      </c>
      <c r="P186" s="152">
        <f>'Upload Sheet Pull'!R188</f>
        <v>0</v>
      </c>
      <c r="Q186" s="152">
        <f>'Upload Sheet Pull'!S188</f>
        <v>0</v>
      </c>
      <c r="R186" s="152">
        <f>'Upload Sheet Pull'!T188</f>
        <v>0</v>
      </c>
      <c r="S186" s="152">
        <f>'Upload Sheet Pull'!U188</f>
        <v>0</v>
      </c>
      <c r="T186" s="152">
        <f t="shared" si="1"/>
        <v>1000</v>
      </c>
    </row>
    <row r="187" ht="12.75" customHeight="1">
      <c r="A187" s="144" t="str">
        <f>'Upload Sheet Pull'!A189</f>
        <v>Budget</v>
      </c>
      <c r="B187" s="144" t="str">
        <f>'Upload Sheet Pull'!B189</f>
        <v>7010-000000</v>
      </c>
      <c r="C187" s="144">
        <f>'Upload Sheet Pull'!C189</f>
        <v>702</v>
      </c>
      <c r="D187" s="144" t="str">
        <f>'Upload Sheet Pull'!D189</f>
        <v>083</v>
      </c>
      <c r="E187" s="144"/>
      <c r="F187" s="144" t="str">
        <f>IF('Upload Sheet Pull'!E189="","",'Upload Sheet Pull'!E189)</f>
        <v/>
      </c>
      <c r="G187" s="144"/>
      <c r="H187" s="152">
        <f>'Upload Sheet Pull'!J189</f>
        <v>0</v>
      </c>
      <c r="I187" s="152">
        <f>'Upload Sheet Pull'!K189</f>
        <v>0</v>
      </c>
      <c r="J187" s="152">
        <f>'Upload Sheet Pull'!L189</f>
        <v>0</v>
      </c>
      <c r="K187" s="152">
        <f>'Upload Sheet Pull'!M189</f>
        <v>0</v>
      </c>
      <c r="L187" s="152">
        <f>'Upload Sheet Pull'!N189</f>
        <v>0</v>
      </c>
      <c r="M187" s="152">
        <f>'Upload Sheet Pull'!O189</f>
        <v>0</v>
      </c>
      <c r="N187" s="152">
        <f>'Upload Sheet Pull'!P189</f>
        <v>0</v>
      </c>
      <c r="O187" s="152">
        <f>'Upload Sheet Pull'!Q189</f>
        <v>0</v>
      </c>
      <c r="P187" s="152">
        <f>'Upload Sheet Pull'!R189</f>
        <v>0</v>
      </c>
      <c r="Q187" s="152">
        <f>'Upload Sheet Pull'!S189</f>
        <v>0</v>
      </c>
      <c r="R187" s="152">
        <f>'Upload Sheet Pull'!T189</f>
        <v>0</v>
      </c>
      <c r="S187" s="152">
        <f>'Upload Sheet Pull'!U189</f>
        <v>0</v>
      </c>
      <c r="T187" s="152">
        <f t="shared" si="1"/>
        <v>0</v>
      </c>
    </row>
    <row r="188" ht="12.75" customHeight="1">
      <c r="A188" s="144" t="str">
        <f>'Upload Sheet Pull'!A190</f>
        <v>Budget</v>
      </c>
      <c r="B188" s="144" t="str">
        <f>'Upload Sheet Pull'!B190</f>
        <v>7014-000000</v>
      </c>
      <c r="C188" s="144">
        <f>'Upload Sheet Pull'!C190</f>
        <v>702</v>
      </c>
      <c r="D188" s="144" t="str">
        <f>'Upload Sheet Pull'!D190</f>
        <v>083</v>
      </c>
      <c r="E188" s="144"/>
      <c r="F188" s="144" t="str">
        <f>IF('Upload Sheet Pull'!E190="","",'Upload Sheet Pull'!E190)</f>
        <v/>
      </c>
      <c r="G188" s="144"/>
      <c r="H188" s="152">
        <f>'Upload Sheet Pull'!J190</f>
        <v>0</v>
      </c>
      <c r="I188" s="152">
        <f>'Upload Sheet Pull'!K190</f>
        <v>0</v>
      </c>
      <c r="J188" s="152">
        <f>'Upload Sheet Pull'!L190</f>
        <v>0</v>
      </c>
      <c r="K188" s="152">
        <f>'Upload Sheet Pull'!M190</f>
        <v>0</v>
      </c>
      <c r="L188" s="152">
        <f>'Upload Sheet Pull'!N190</f>
        <v>0</v>
      </c>
      <c r="M188" s="152">
        <f>'Upload Sheet Pull'!O190</f>
        <v>0</v>
      </c>
      <c r="N188" s="152">
        <f>'Upload Sheet Pull'!P190</f>
        <v>0</v>
      </c>
      <c r="O188" s="152">
        <f>'Upload Sheet Pull'!Q190</f>
        <v>0</v>
      </c>
      <c r="P188" s="152">
        <f>'Upload Sheet Pull'!R190</f>
        <v>0</v>
      </c>
      <c r="Q188" s="152">
        <f>'Upload Sheet Pull'!S190</f>
        <v>0</v>
      </c>
      <c r="R188" s="152">
        <f>'Upload Sheet Pull'!T190</f>
        <v>0</v>
      </c>
      <c r="S188" s="152">
        <f>'Upload Sheet Pull'!U190</f>
        <v>0</v>
      </c>
      <c r="T188" s="152">
        <f t="shared" si="1"/>
        <v>0</v>
      </c>
    </row>
    <row r="189" ht="12.75" customHeight="1">
      <c r="A189" s="144" t="str">
        <f>'Upload Sheet Pull'!A191</f>
        <v>Budget</v>
      </c>
      <c r="B189" s="144" t="str">
        <f>'Upload Sheet Pull'!B191</f>
        <v>7016-000000</v>
      </c>
      <c r="C189" s="144">
        <f>'Upload Sheet Pull'!C191</f>
        <v>702</v>
      </c>
      <c r="D189" s="144" t="str">
        <f>'Upload Sheet Pull'!D191</f>
        <v>083</v>
      </c>
      <c r="E189" s="144"/>
      <c r="F189" s="144" t="str">
        <f>IF('Upload Sheet Pull'!E191="","",'Upload Sheet Pull'!E191)</f>
        <v/>
      </c>
      <c r="G189" s="144"/>
      <c r="H189" s="152">
        <f>'Upload Sheet Pull'!J191</f>
        <v>0</v>
      </c>
      <c r="I189" s="152">
        <f>'Upload Sheet Pull'!K191</f>
        <v>0</v>
      </c>
      <c r="J189" s="152">
        <f>'Upload Sheet Pull'!L191</f>
        <v>0</v>
      </c>
      <c r="K189" s="152">
        <f>'Upload Sheet Pull'!M191</f>
        <v>0</v>
      </c>
      <c r="L189" s="152">
        <f>'Upload Sheet Pull'!N191</f>
        <v>0</v>
      </c>
      <c r="M189" s="152">
        <f>'Upload Sheet Pull'!O191</f>
        <v>0</v>
      </c>
      <c r="N189" s="152">
        <f>'Upload Sheet Pull'!P191</f>
        <v>0</v>
      </c>
      <c r="O189" s="152">
        <f>'Upload Sheet Pull'!Q191</f>
        <v>0</v>
      </c>
      <c r="P189" s="152">
        <f>'Upload Sheet Pull'!R191</f>
        <v>0</v>
      </c>
      <c r="Q189" s="152">
        <f>'Upload Sheet Pull'!S191</f>
        <v>0</v>
      </c>
      <c r="R189" s="152">
        <f>'Upload Sheet Pull'!T191</f>
        <v>0</v>
      </c>
      <c r="S189" s="152">
        <f>'Upload Sheet Pull'!U191</f>
        <v>0</v>
      </c>
      <c r="T189" s="152">
        <f t="shared" si="1"/>
        <v>0</v>
      </c>
    </row>
    <row r="190" ht="12.75" customHeight="1">
      <c r="A190" s="144" t="str">
        <f>'Upload Sheet Pull'!A192</f>
        <v>Budget</v>
      </c>
      <c r="B190" s="144" t="str">
        <f>'Upload Sheet Pull'!B192</f>
        <v>7042-000000</v>
      </c>
      <c r="C190" s="144">
        <f>'Upload Sheet Pull'!C192</f>
        <v>702</v>
      </c>
      <c r="D190" s="144" t="str">
        <f>'Upload Sheet Pull'!D192</f>
        <v>083</v>
      </c>
      <c r="E190" s="144"/>
      <c r="F190" s="144" t="str">
        <f>IF('Upload Sheet Pull'!E192="","",'Upload Sheet Pull'!E192)</f>
        <v/>
      </c>
      <c r="G190" s="144"/>
      <c r="H190" s="152">
        <f>'Upload Sheet Pull'!J192</f>
        <v>0</v>
      </c>
      <c r="I190" s="152">
        <f>'Upload Sheet Pull'!K192</f>
        <v>0</v>
      </c>
      <c r="J190" s="152">
        <f>'Upload Sheet Pull'!L192</f>
        <v>0</v>
      </c>
      <c r="K190" s="152">
        <f>'Upload Sheet Pull'!M192</f>
        <v>0</v>
      </c>
      <c r="L190" s="152">
        <f>'Upload Sheet Pull'!N192</f>
        <v>0</v>
      </c>
      <c r="M190" s="152">
        <f>'Upload Sheet Pull'!O192</f>
        <v>0</v>
      </c>
      <c r="N190" s="152">
        <f>'Upload Sheet Pull'!P192</f>
        <v>0</v>
      </c>
      <c r="O190" s="152">
        <f>'Upload Sheet Pull'!Q192</f>
        <v>0</v>
      </c>
      <c r="P190" s="152">
        <f>'Upload Sheet Pull'!R192</f>
        <v>0</v>
      </c>
      <c r="Q190" s="152">
        <f>'Upload Sheet Pull'!S192</f>
        <v>0</v>
      </c>
      <c r="R190" s="152">
        <f>'Upload Sheet Pull'!T192</f>
        <v>0</v>
      </c>
      <c r="S190" s="152">
        <f>'Upload Sheet Pull'!U192</f>
        <v>0</v>
      </c>
      <c r="T190" s="152">
        <f t="shared" si="1"/>
        <v>0</v>
      </c>
    </row>
    <row r="191" ht="12.75" customHeight="1">
      <c r="A191" s="144" t="str">
        <f>'Upload Sheet Pull'!A193</f>
        <v>Budget</v>
      </c>
      <c r="B191" s="144" t="str">
        <f>'Upload Sheet Pull'!B193</f>
        <v>7078-000000</v>
      </c>
      <c r="C191" s="144">
        <f>'Upload Sheet Pull'!C193</f>
        <v>702</v>
      </c>
      <c r="D191" s="144" t="str">
        <f>'Upload Sheet Pull'!D193</f>
        <v>083</v>
      </c>
      <c r="E191" s="144"/>
      <c r="F191" s="144" t="str">
        <f>IF('Upload Sheet Pull'!E193="","",'Upload Sheet Pull'!E193)</f>
        <v/>
      </c>
      <c r="G191" s="144"/>
      <c r="H191" s="152">
        <f>'Upload Sheet Pull'!J193</f>
        <v>630</v>
      </c>
      <c r="I191" s="152">
        <f>'Upload Sheet Pull'!K193</f>
        <v>630</v>
      </c>
      <c r="J191" s="152">
        <f>'Upload Sheet Pull'!L193</f>
        <v>0</v>
      </c>
      <c r="K191" s="152">
        <f>'Upload Sheet Pull'!M193</f>
        <v>0</v>
      </c>
      <c r="L191" s="152">
        <f>'Upload Sheet Pull'!N193</f>
        <v>0</v>
      </c>
      <c r="M191" s="152">
        <f>'Upload Sheet Pull'!O193</f>
        <v>0</v>
      </c>
      <c r="N191" s="152">
        <f>'Upload Sheet Pull'!P193</f>
        <v>630</v>
      </c>
      <c r="O191" s="152">
        <f>'Upload Sheet Pull'!Q193</f>
        <v>630</v>
      </c>
      <c r="P191" s="152">
        <f>'Upload Sheet Pull'!R193</f>
        <v>0</v>
      </c>
      <c r="Q191" s="152">
        <f>'Upload Sheet Pull'!S193</f>
        <v>0</v>
      </c>
      <c r="R191" s="152">
        <f>'Upload Sheet Pull'!T193</f>
        <v>0</v>
      </c>
      <c r="S191" s="152">
        <f>'Upload Sheet Pull'!U193</f>
        <v>0</v>
      </c>
      <c r="T191" s="152">
        <f t="shared" si="1"/>
        <v>2520</v>
      </c>
    </row>
    <row r="192" ht="12.75" customHeight="1">
      <c r="A192" s="144" t="str">
        <f>'Upload Sheet Pull'!A194</f>
        <v>Budget</v>
      </c>
      <c r="B192" s="144" t="str">
        <f>'Upload Sheet Pull'!B194</f>
        <v>7082-000000</v>
      </c>
      <c r="C192" s="144">
        <f>'Upload Sheet Pull'!C194</f>
        <v>702</v>
      </c>
      <c r="D192" s="144" t="str">
        <f>'Upload Sheet Pull'!D194</f>
        <v>083</v>
      </c>
      <c r="E192" s="144"/>
      <c r="F192" s="144" t="str">
        <f>IF('Upload Sheet Pull'!E194="","",'Upload Sheet Pull'!E194)</f>
        <v/>
      </c>
      <c r="G192" s="144"/>
      <c r="H192" s="152">
        <f>'Upload Sheet Pull'!J194</f>
        <v>0</v>
      </c>
      <c r="I192" s="152">
        <f>'Upload Sheet Pull'!K194</f>
        <v>0</v>
      </c>
      <c r="J192" s="152">
        <f>'Upload Sheet Pull'!L194</f>
        <v>0</v>
      </c>
      <c r="K192" s="152">
        <f>'Upload Sheet Pull'!M194</f>
        <v>0</v>
      </c>
      <c r="L192" s="152">
        <f>'Upload Sheet Pull'!N194</f>
        <v>0</v>
      </c>
      <c r="M192" s="152">
        <f>'Upload Sheet Pull'!O194</f>
        <v>0</v>
      </c>
      <c r="N192" s="152">
        <f>'Upload Sheet Pull'!P194</f>
        <v>160</v>
      </c>
      <c r="O192" s="152">
        <f>'Upload Sheet Pull'!Q194</f>
        <v>0</v>
      </c>
      <c r="P192" s="152">
        <f>'Upload Sheet Pull'!R194</f>
        <v>0</v>
      </c>
      <c r="Q192" s="152">
        <f>'Upload Sheet Pull'!S194</f>
        <v>0</v>
      </c>
      <c r="R192" s="152">
        <f>'Upload Sheet Pull'!T194</f>
        <v>0</v>
      </c>
      <c r="S192" s="152">
        <f>'Upload Sheet Pull'!U194</f>
        <v>250</v>
      </c>
      <c r="T192" s="152">
        <f t="shared" si="1"/>
        <v>410</v>
      </c>
    </row>
    <row r="193" ht="12.75" customHeight="1">
      <c r="A193" s="144" t="str">
        <f>'Upload Sheet Pull'!A195</f>
        <v>Budget</v>
      </c>
      <c r="B193" s="144" t="str">
        <f>'Upload Sheet Pull'!B195</f>
        <v/>
      </c>
      <c r="C193" s="144">
        <f>'Upload Sheet Pull'!C195</f>
        <v>702</v>
      </c>
      <c r="D193" s="144" t="str">
        <f>'Upload Sheet Pull'!D195</f>
        <v>083</v>
      </c>
      <c r="E193" s="144"/>
      <c r="F193" s="144" t="str">
        <f>IF('Upload Sheet Pull'!E195="","",'Upload Sheet Pull'!E195)</f>
        <v/>
      </c>
      <c r="G193" s="144"/>
      <c r="H193" s="152">
        <f>'Upload Sheet Pull'!J195</f>
        <v>0</v>
      </c>
      <c r="I193" s="152">
        <f>'Upload Sheet Pull'!K195</f>
        <v>0</v>
      </c>
      <c r="J193" s="152">
        <f>'Upload Sheet Pull'!L195</f>
        <v>0</v>
      </c>
      <c r="K193" s="152">
        <f>'Upload Sheet Pull'!M195</f>
        <v>0</v>
      </c>
      <c r="L193" s="152">
        <f>'Upload Sheet Pull'!N195</f>
        <v>0</v>
      </c>
      <c r="M193" s="152">
        <f>'Upload Sheet Pull'!O195</f>
        <v>0</v>
      </c>
      <c r="N193" s="152">
        <f>'Upload Sheet Pull'!P195</f>
        <v>0</v>
      </c>
      <c r="O193" s="152">
        <f>'Upload Sheet Pull'!Q195</f>
        <v>0</v>
      </c>
      <c r="P193" s="152">
        <f>'Upload Sheet Pull'!R195</f>
        <v>0</v>
      </c>
      <c r="Q193" s="152">
        <f>'Upload Sheet Pull'!S195</f>
        <v>0</v>
      </c>
      <c r="R193" s="152">
        <f>'Upload Sheet Pull'!T195</f>
        <v>0</v>
      </c>
      <c r="S193" s="152">
        <f>'Upload Sheet Pull'!U195</f>
        <v>0</v>
      </c>
      <c r="T193" s="152">
        <f t="shared" si="1"/>
        <v>0</v>
      </c>
    </row>
    <row r="194" ht="12.75" customHeight="1">
      <c r="A194" s="144" t="str">
        <f>'Upload Sheet Pull'!A196</f>
        <v>Budget</v>
      </c>
      <c r="B194" s="144" t="str">
        <f>'Upload Sheet Pull'!B196</f>
        <v/>
      </c>
      <c r="C194" s="144">
        <f>'Upload Sheet Pull'!C196</f>
        <v>702</v>
      </c>
      <c r="D194" s="144" t="str">
        <f>'Upload Sheet Pull'!D196</f>
        <v>083</v>
      </c>
      <c r="E194" s="144"/>
      <c r="F194" s="144" t="str">
        <f>IF('Upload Sheet Pull'!E196="","",'Upload Sheet Pull'!E196)</f>
        <v/>
      </c>
      <c r="G194" s="144"/>
      <c r="H194" s="152">
        <f>'Upload Sheet Pull'!J196</f>
        <v>0</v>
      </c>
      <c r="I194" s="152">
        <f>'Upload Sheet Pull'!K196</f>
        <v>0</v>
      </c>
      <c r="J194" s="152">
        <f>'Upload Sheet Pull'!L196</f>
        <v>0</v>
      </c>
      <c r="K194" s="152">
        <f>'Upload Sheet Pull'!M196</f>
        <v>0</v>
      </c>
      <c r="L194" s="152">
        <f>'Upload Sheet Pull'!N196</f>
        <v>0</v>
      </c>
      <c r="M194" s="152">
        <f>'Upload Sheet Pull'!O196</f>
        <v>0</v>
      </c>
      <c r="N194" s="152">
        <f>'Upload Sheet Pull'!P196</f>
        <v>0</v>
      </c>
      <c r="O194" s="152">
        <f>'Upload Sheet Pull'!Q196</f>
        <v>0</v>
      </c>
      <c r="P194" s="152">
        <f>'Upload Sheet Pull'!R196</f>
        <v>0</v>
      </c>
      <c r="Q194" s="152">
        <f>'Upload Sheet Pull'!S196</f>
        <v>0</v>
      </c>
      <c r="R194" s="152">
        <f>'Upload Sheet Pull'!T196</f>
        <v>0</v>
      </c>
      <c r="S194" s="152">
        <f>'Upload Sheet Pull'!U196</f>
        <v>0</v>
      </c>
      <c r="T194" s="152">
        <f t="shared" si="1"/>
        <v>0</v>
      </c>
    </row>
    <row r="195" ht="12.75" customHeight="1">
      <c r="A195" s="144" t="str">
        <f>'Upload Sheet Pull'!A197</f>
        <v>Budget</v>
      </c>
      <c r="B195" s="144" t="str">
        <f>'Upload Sheet Pull'!B197</f>
        <v/>
      </c>
      <c r="C195" s="144">
        <f>'Upload Sheet Pull'!C197</f>
        <v>702</v>
      </c>
      <c r="D195" s="144" t="str">
        <f>'Upload Sheet Pull'!D197</f>
        <v>083</v>
      </c>
      <c r="E195" s="144"/>
      <c r="F195" s="144" t="str">
        <f>IF('Upload Sheet Pull'!E197="","",'Upload Sheet Pull'!E197)</f>
        <v/>
      </c>
      <c r="G195" s="144"/>
      <c r="H195" s="152">
        <f>'Upload Sheet Pull'!J197</f>
        <v>0</v>
      </c>
      <c r="I195" s="152">
        <f>'Upload Sheet Pull'!K197</f>
        <v>0</v>
      </c>
      <c r="J195" s="152">
        <f>'Upload Sheet Pull'!L197</f>
        <v>0</v>
      </c>
      <c r="K195" s="152">
        <f>'Upload Sheet Pull'!M197</f>
        <v>0</v>
      </c>
      <c r="L195" s="152">
        <f>'Upload Sheet Pull'!N197</f>
        <v>0</v>
      </c>
      <c r="M195" s="152">
        <f>'Upload Sheet Pull'!O197</f>
        <v>0</v>
      </c>
      <c r="N195" s="152">
        <f>'Upload Sheet Pull'!P197</f>
        <v>0</v>
      </c>
      <c r="O195" s="152">
        <f>'Upload Sheet Pull'!Q197</f>
        <v>0</v>
      </c>
      <c r="P195" s="152">
        <f>'Upload Sheet Pull'!R197</f>
        <v>0</v>
      </c>
      <c r="Q195" s="152">
        <f>'Upload Sheet Pull'!S197</f>
        <v>0</v>
      </c>
      <c r="R195" s="152">
        <f>'Upload Sheet Pull'!T197</f>
        <v>0</v>
      </c>
      <c r="S195" s="152">
        <f>'Upload Sheet Pull'!U197</f>
        <v>0</v>
      </c>
      <c r="T195" s="152">
        <f t="shared" si="1"/>
        <v>0</v>
      </c>
    </row>
    <row r="196" ht="12.75" customHeight="1">
      <c r="A196" s="144" t="str">
        <f>'Upload Sheet Pull'!A198</f>
        <v>Budget</v>
      </c>
      <c r="B196" s="144" t="str">
        <f>'Upload Sheet Pull'!B198</f>
        <v>7004-000000</v>
      </c>
      <c r="C196" s="144">
        <f>'Upload Sheet Pull'!C198</f>
        <v>703</v>
      </c>
      <c r="D196" s="144" t="str">
        <f>'Upload Sheet Pull'!D198</f>
        <v>083</v>
      </c>
      <c r="E196" s="144"/>
      <c r="F196" s="144" t="str">
        <f>IF('Upload Sheet Pull'!E198="","",'Upload Sheet Pull'!E198)</f>
        <v/>
      </c>
      <c r="G196" s="144"/>
      <c r="H196" s="152">
        <f>'Upload Sheet Pull'!J198</f>
        <v>0</v>
      </c>
      <c r="I196" s="152">
        <f>'Upload Sheet Pull'!K198</f>
        <v>0</v>
      </c>
      <c r="J196" s="152">
        <f>'Upload Sheet Pull'!L198</f>
        <v>0</v>
      </c>
      <c r="K196" s="152">
        <f>'Upload Sheet Pull'!M198</f>
        <v>0</v>
      </c>
      <c r="L196" s="152">
        <f>'Upload Sheet Pull'!N198</f>
        <v>0</v>
      </c>
      <c r="M196" s="152">
        <f>'Upload Sheet Pull'!O198</f>
        <v>0</v>
      </c>
      <c r="N196" s="152">
        <f>'Upload Sheet Pull'!P198</f>
        <v>0</v>
      </c>
      <c r="O196" s="152">
        <f>'Upload Sheet Pull'!Q198</f>
        <v>500</v>
      </c>
      <c r="P196" s="152">
        <f>'Upload Sheet Pull'!R198</f>
        <v>0</v>
      </c>
      <c r="Q196" s="152">
        <f>'Upload Sheet Pull'!S198</f>
        <v>0</v>
      </c>
      <c r="R196" s="152">
        <f>'Upload Sheet Pull'!T198</f>
        <v>0</v>
      </c>
      <c r="S196" s="152">
        <f>'Upload Sheet Pull'!U198</f>
        <v>0</v>
      </c>
      <c r="T196" s="152">
        <f t="shared" si="1"/>
        <v>500</v>
      </c>
    </row>
    <row r="197" ht="12.75" customHeight="1">
      <c r="A197" s="144" t="str">
        <f>'Upload Sheet Pull'!A199</f>
        <v>Budget</v>
      </c>
      <c r="B197" s="144" t="str">
        <f>'Upload Sheet Pull'!B199</f>
        <v>7006-000000</v>
      </c>
      <c r="C197" s="144">
        <f>'Upload Sheet Pull'!C199</f>
        <v>703</v>
      </c>
      <c r="D197" s="144" t="str">
        <f>'Upload Sheet Pull'!D199</f>
        <v>083</v>
      </c>
      <c r="E197" s="144"/>
      <c r="F197" s="144" t="str">
        <f>IF('Upload Sheet Pull'!E199="","",'Upload Sheet Pull'!E199)</f>
        <v/>
      </c>
      <c r="G197" s="144"/>
      <c r="H197" s="152">
        <f>'Upload Sheet Pull'!J199</f>
        <v>0</v>
      </c>
      <c r="I197" s="152">
        <f>'Upload Sheet Pull'!K199</f>
        <v>0</v>
      </c>
      <c r="J197" s="152">
        <f>'Upload Sheet Pull'!L199</f>
        <v>0</v>
      </c>
      <c r="K197" s="152">
        <f>'Upload Sheet Pull'!M199</f>
        <v>0</v>
      </c>
      <c r="L197" s="152">
        <f>'Upload Sheet Pull'!N199</f>
        <v>0</v>
      </c>
      <c r="M197" s="152">
        <f>'Upload Sheet Pull'!O199</f>
        <v>0</v>
      </c>
      <c r="N197" s="152">
        <f>'Upload Sheet Pull'!P199</f>
        <v>0</v>
      </c>
      <c r="O197" s="152">
        <f>'Upload Sheet Pull'!Q199</f>
        <v>1000</v>
      </c>
      <c r="P197" s="152">
        <f>'Upload Sheet Pull'!R199</f>
        <v>0</v>
      </c>
      <c r="Q197" s="152">
        <f>'Upload Sheet Pull'!S199</f>
        <v>0</v>
      </c>
      <c r="R197" s="152">
        <f>'Upload Sheet Pull'!T199</f>
        <v>0</v>
      </c>
      <c r="S197" s="152">
        <f>'Upload Sheet Pull'!U199</f>
        <v>0</v>
      </c>
      <c r="T197" s="152">
        <f t="shared" si="1"/>
        <v>1000</v>
      </c>
    </row>
    <row r="198" ht="12.75" customHeight="1">
      <c r="A198" s="144" t="str">
        <f>'Upload Sheet Pull'!A200</f>
        <v>Budget</v>
      </c>
      <c r="B198" s="144" t="str">
        <f>'Upload Sheet Pull'!B200</f>
        <v>7012-000000</v>
      </c>
      <c r="C198" s="144">
        <f>'Upload Sheet Pull'!C200</f>
        <v>703</v>
      </c>
      <c r="D198" s="144" t="str">
        <f>'Upload Sheet Pull'!D200</f>
        <v>083</v>
      </c>
      <c r="E198" s="144"/>
      <c r="F198" s="144" t="str">
        <f>IF('Upload Sheet Pull'!E200="","",'Upload Sheet Pull'!E200)</f>
        <v/>
      </c>
      <c r="G198" s="144"/>
      <c r="H198" s="152">
        <f>'Upload Sheet Pull'!J200</f>
        <v>0</v>
      </c>
      <c r="I198" s="152">
        <f>'Upload Sheet Pull'!K200</f>
        <v>0</v>
      </c>
      <c r="J198" s="152">
        <f>'Upload Sheet Pull'!L200</f>
        <v>0</v>
      </c>
      <c r="K198" s="152">
        <f>'Upload Sheet Pull'!M200</f>
        <v>0</v>
      </c>
      <c r="L198" s="152">
        <f>'Upload Sheet Pull'!N200</f>
        <v>0</v>
      </c>
      <c r="M198" s="152">
        <f>'Upload Sheet Pull'!O200</f>
        <v>0</v>
      </c>
      <c r="N198" s="152">
        <f>'Upload Sheet Pull'!P200</f>
        <v>0</v>
      </c>
      <c r="O198" s="152">
        <f>'Upload Sheet Pull'!Q200</f>
        <v>0</v>
      </c>
      <c r="P198" s="152">
        <f>'Upload Sheet Pull'!R200</f>
        <v>0</v>
      </c>
      <c r="Q198" s="152">
        <f>'Upload Sheet Pull'!S200</f>
        <v>0</v>
      </c>
      <c r="R198" s="152">
        <f>'Upload Sheet Pull'!T200</f>
        <v>0</v>
      </c>
      <c r="S198" s="152">
        <f>'Upload Sheet Pull'!U200</f>
        <v>0</v>
      </c>
      <c r="T198" s="152">
        <f t="shared" si="1"/>
        <v>0</v>
      </c>
    </row>
    <row r="199" ht="12.75" customHeight="1">
      <c r="A199" s="144" t="str">
        <f>'Upload Sheet Pull'!A201</f>
        <v>Budget</v>
      </c>
      <c r="B199" s="144" t="str">
        <f>'Upload Sheet Pull'!B201</f>
        <v>7014-000000</v>
      </c>
      <c r="C199" s="144">
        <f>'Upload Sheet Pull'!C201</f>
        <v>703</v>
      </c>
      <c r="D199" s="144" t="str">
        <f>'Upload Sheet Pull'!D201</f>
        <v>083</v>
      </c>
      <c r="E199" s="144"/>
      <c r="F199" s="144" t="str">
        <f>IF('Upload Sheet Pull'!E201="","",'Upload Sheet Pull'!E201)</f>
        <v/>
      </c>
      <c r="G199" s="144"/>
      <c r="H199" s="152">
        <f>'Upload Sheet Pull'!J201</f>
        <v>0</v>
      </c>
      <c r="I199" s="152">
        <f>'Upload Sheet Pull'!K201</f>
        <v>0</v>
      </c>
      <c r="J199" s="152">
        <f>'Upload Sheet Pull'!L201</f>
        <v>0</v>
      </c>
      <c r="K199" s="152">
        <f>'Upload Sheet Pull'!M201</f>
        <v>0</v>
      </c>
      <c r="L199" s="152">
        <f>'Upload Sheet Pull'!N201</f>
        <v>0</v>
      </c>
      <c r="M199" s="152">
        <f>'Upload Sheet Pull'!O201</f>
        <v>0</v>
      </c>
      <c r="N199" s="152">
        <f>'Upload Sheet Pull'!P201</f>
        <v>0</v>
      </c>
      <c r="O199" s="152">
        <f>'Upload Sheet Pull'!Q201</f>
        <v>0</v>
      </c>
      <c r="P199" s="152">
        <f>'Upload Sheet Pull'!R201</f>
        <v>0</v>
      </c>
      <c r="Q199" s="152">
        <f>'Upload Sheet Pull'!S201</f>
        <v>0</v>
      </c>
      <c r="R199" s="152">
        <f>'Upload Sheet Pull'!T201</f>
        <v>0</v>
      </c>
      <c r="S199" s="152">
        <f>'Upload Sheet Pull'!U201</f>
        <v>0</v>
      </c>
      <c r="T199" s="152">
        <f t="shared" si="1"/>
        <v>0</v>
      </c>
    </row>
    <row r="200" ht="12.75" customHeight="1">
      <c r="A200" s="144" t="str">
        <f>'Upload Sheet Pull'!A202</f>
        <v>Budget</v>
      </c>
      <c r="B200" s="144" t="str">
        <f>'Upload Sheet Pull'!B202</f>
        <v>7016-000000</v>
      </c>
      <c r="C200" s="144">
        <f>'Upload Sheet Pull'!C202</f>
        <v>703</v>
      </c>
      <c r="D200" s="144" t="str">
        <f>'Upload Sheet Pull'!D202</f>
        <v>083</v>
      </c>
      <c r="E200" s="144"/>
      <c r="F200" s="144" t="str">
        <f>IF('Upload Sheet Pull'!E202="","",'Upload Sheet Pull'!E202)</f>
        <v/>
      </c>
      <c r="G200" s="144"/>
      <c r="H200" s="152">
        <f>'Upload Sheet Pull'!J202</f>
        <v>0</v>
      </c>
      <c r="I200" s="152">
        <f>'Upload Sheet Pull'!K202</f>
        <v>0</v>
      </c>
      <c r="J200" s="152">
        <f>'Upload Sheet Pull'!L202</f>
        <v>0</v>
      </c>
      <c r="K200" s="152">
        <f>'Upload Sheet Pull'!M202</f>
        <v>0</v>
      </c>
      <c r="L200" s="152">
        <f>'Upload Sheet Pull'!N202</f>
        <v>0</v>
      </c>
      <c r="M200" s="152">
        <f>'Upload Sheet Pull'!O202</f>
        <v>0</v>
      </c>
      <c r="N200" s="152">
        <f>'Upload Sheet Pull'!P202</f>
        <v>0</v>
      </c>
      <c r="O200" s="152">
        <f>'Upload Sheet Pull'!Q202</f>
        <v>0</v>
      </c>
      <c r="P200" s="152">
        <f>'Upload Sheet Pull'!R202</f>
        <v>0</v>
      </c>
      <c r="Q200" s="152">
        <f>'Upload Sheet Pull'!S202</f>
        <v>0</v>
      </c>
      <c r="R200" s="152">
        <f>'Upload Sheet Pull'!T202</f>
        <v>0</v>
      </c>
      <c r="S200" s="152">
        <f>'Upload Sheet Pull'!U202</f>
        <v>0</v>
      </c>
      <c r="T200" s="152">
        <f t="shared" si="1"/>
        <v>0</v>
      </c>
    </row>
    <row r="201" ht="12.75" customHeight="1">
      <c r="A201" s="144" t="str">
        <f>'Upload Sheet Pull'!A203</f>
        <v>Budget</v>
      </c>
      <c r="B201" s="144" t="str">
        <f>'Upload Sheet Pull'!B203</f>
        <v>7078-000000</v>
      </c>
      <c r="C201" s="144">
        <f>'Upload Sheet Pull'!C203</f>
        <v>703</v>
      </c>
      <c r="D201" s="144" t="str">
        <f>'Upload Sheet Pull'!D203</f>
        <v>083</v>
      </c>
      <c r="E201" s="144"/>
      <c r="F201" s="144" t="str">
        <f>IF('Upload Sheet Pull'!E203="","",'Upload Sheet Pull'!E203)</f>
        <v/>
      </c>
      <c r="G201" s="144"/>
      <c r="H201" s="152">
        <f>'Upload Sheet Pull'!J203</f>
        <v>0</v>
      </c>
      <c r="I201" s="152">
        <f>'Upload Sheet Pull'!K203</f>
        <v>0</v>
      </c>
      <c r="J201" s="152">
        <f>'Upload Sheet Pull'!L203</f>
        <v>0</v>
      </c>
      <c r="K201" s="152">
        <f>'Upload Sheet Pull'!M203</f>
        <v>0</v>
      </c>
      <c r="L201" s="152">
        <f>'Upload Sheet Pull'!N203</f>
        <v>0</v>
      </c>
      <c r="M201" s="152">
        <f>'Upload Sheet Pull'!O203</f>
        <v>0</v>
      </c>
      <c r="N201" s="152">
        <f>'Upload Sheet Pull'!P203</f>
        <v>0</v>
      </c>
      <c r="O201" s="152">
        <f>'Upload Sheet Pull'!Q203</f>
        <v>500</v>
      </c>
      <c r="P201" s="152">
        <f>'Upload Sheet Pull'!R203</f>
        <v>0</v>
      </c>
      <c r="Q201" s="152">
        <f>'Upload Sheet Pull'!S203</f>
        <v>0</v>
      </c>
      <c r="R201" s="152">
        <f>'Upload Sheet Pull'!T203</f>
        <v>0</v>
      </c>
      <c r="S201" s="152">
        <f>'Upload Sheet Pull'!U203</f>
        <v>0</v>
      </c>
      <c r="T201" s="152">
        <f t="shared" si="1"/>
        <v>500</v>
      </c>
    </row>
    <row r="202" ht="12.75" customHeight="1">
      <c r="A202" s="144" t="str">
        <f>'Upload Sheet Pull'!A204</f>
        <v>Budget</v>
      </c>
      <c r="B202" s="144" t="str">
        <f>'Upload Sheet Pull'!B204</f>
        <v/>
      </c>
      <c r="C202" s="144">
        <f>'Upload Sheet Pull'!C204</f>
        <v>703</v>
      </c>
      <c r="D202" s="144" t="str">
        <f>'Upload Sheet Pull'!D204</f>
        <v>083</v>
      </c>
      <c r="E202" s="144"/>
      <c r="F202" s="144" t="str">
        <f>IF('Upload Sheet Pull'!E204="","",'Upload Sheet Pull'!E204)</f>
        <v/>
      </c>
      <c r="G202" s="144"/>
      <c r="H202" s="152">
        <f>'Upload Sheet Pull'!J204</f>
        <v>0</v>
      </c>
      <c r="I202" s="152">
        <f>'Upload Sheet Pull'!K204</f>
        <v>0</v>
      </c>
      <c r="J202" s="152">
        <f>'Upload Sheet Pull'!L204</f>
        <v>0</v>
      </c>
      <c r="K202" s="152">
        <f>'Upload Sheet Pull'!M204</f>
        <v>0</v>
      </c>
      <c r="L202" s="152">
        <f>'Upload Sheet Pull'!N204</f>
        <v>0</v>
      </c>
      <c r="M202" s="152">
        <f>'Upload Sheet Pull'!O204</f>
        <v>0</v>
      </c>
      <c r="N202" s="152">
        <f>'Upload Sheet Pull'!P204</f>
        <v>0</v>
      </c>
      <c r="O202" s="152">
        <f>'Upload Sheet Pull'!Q204</f>
        <v>0</v>
      </c>
      <c r="P202" s="152">
        <f>'Upload Sheet Pull'!R204</f>
        <v>0</v>
      </c>
      <c r="Q202" s="152">
        <f>'Upload Sheet Pull'!S204</f>
        <v>0</v>
      </c>
      <c r="R202" s="152">
        <f>'Upload Sheet Pull'!T204</f>
        <v>0</v>
      </c>
      <c r="S202" s="152">
        <f>'Upload Sheet Pull'!U204</f>
        <v>0</v>
      </c>
      <c r="T202" s="152">
        <f t="shared" si="1"/>
        <v>0</v>
      </c>
    </row>
    <row r="203" ht="12.75" customHeight="1">
      <c r="A203" s="144" t="str">
        <f>'Upload Sheet Pull'!A205</f>
        <v>Budget</v>
      </c>
      <c r="B203" s="144" t="str">
        <f>'Upload Sheet Pull'!B205</f>
        <v/>
      </c>
      <c r="C203" s="144">
        <f>'Upload Sheet Pull'!C205</f>
        <v>703</v>
      </c>
      <c r="D203" s="144" t="str">
        <f>'Upload Sheet Pull'!D205</f>
        <v>083</v>
      </c>
      <c r="E203" s="144"/>
      <c r="F203" s="144" t="str">
        <f>IF('Upload Sheet Pull'!E205="","",'Upload Sheet Pull'!E205)</f>
        <v/>
      </c>
      <c r="G203" s="144"/>
      <c r="H203" s="152">
        <f>'Upload Sheet Pull'!J205</f>
        <v>0</v>
      </c>
      <c r="I203" s="152">
        <f>'Upload Sheet Pull'!K205</f>
        <v>0</v>
      </c>
      <c r="J203" s="152">
        <f>'Upload Sheet Pull'!L205</f>
        <v>0</v>
      </c>
      <c r="K203" s="152">
        <f>'Upload Sheet Pull'!M205</f>
        <v>0</v>
      </c>
      <c r="L203" s="152">
        <f>'Upload Sheet Pull'!N205</f>
        <v>0</v>
      </c>
      <c r="M203" s="152">
        <f>'Upload Sheet Pull'!O205</f>
        <v>0</v>
      </c>
      <c r="N203" s="152">
        <f>'Upload Sheet Pull'!P205</f>
        <v>0</v>
      </c>
      <c r="O203" s="152">
        <f>'Upload Sheet Pull'!Q205</f>
        <v>0</v>
      </c>
      <c r="P203" s="152">
        <f>'Upload Sheet Pull'!R205</f>
        <v>0</v>
      </c>
      <c r="Q203" s="152">
        <f>'Upload Sheet Pull'!S205</f>
        <v>0</v>
      </c>
      <c r="R203" s="152">
        <f>'Upload Sheet Pull'!T205</f>
        <v>0</v>
      </c>
      <c r="S203" s="152">
        <f>'Upload Sheet Pull'!U205</f>
        <v>0</v>
      </c>
      <c r="T203" s="152">
        <f t="shared" si="1"/>
        <v>0</v>
      </c>
    </row>
    <row r="204" ht="12.75" customHeight="1">
      <c r="A204" s="144" t="str">
        <f>'Upload Sheet Pull'!A206</f>
        <v>Budget</v>
      </c>
      <c r="B204" s="144" t="str">
        <f>'Upload Sheet Pull'!B206</f>
        <v/>
      </c>
      <c r="C204" s="144">
        <f>'Upload Sheet Pull'!C206</f>
        <v>703</v>
      </c>
      <c r="D204" s="144" t="str">
        <f>'Upload Sheet Pull'!D206</f>
        <v>083</v>
      </c>
      <c r="E204" s="144"/>
      <c r="F204" s="144" t="str">
        <f>IF('Upload Sheet Pull'!E206="","",'Upload Sheet Pull'!E206)</f>
        <v/>
      </c>
      <c r="G204" s="144"/>
      <c r="H204" s="152">
        <f>'Upload Sheet Pull'!J206</f>
        <v>0</v>
      </c>
      <c r="I204" s="152">
        <f>'Upload Sheet Pull'!K206</f>
        <v>0</v>
      </c>
      <c r="J204" s="152">
        <f>'Upload Sheet Pull'!L206</f>
        <v>0</v>
      </c>
      <c r="K204" s="152">
        <f>'Upload Sheet Pull'!M206</f>
        <v>0</v>
      </c>
      <c r="L204" s="152">
        <f>'Upload Sheet Pull'!N206</f>
        <v>0</v>
      </c>
      <c r="M204" s="152">
        <f>'Upload Sheet Pull'!O206</f>
        <v>0</v>
      </c>
      <c r="N204" s="152">
        <f>'Upload Sheet Pull'!P206</f>
        <v>0</v>
      </c>
      <c r="O204" s="152">
        <f>'Upload Sheet Pull'!Q206</f>
        <v>0</v>
      </c>
      <c r="P204" s="152">
        <f>'Upload Sheet Pull'!R206</f>
        <v>0</v>
      </c>
      <c r="Q204" s="152">
        <f>'Upload Sheet Pull'!S206</f>
        <v>0</v>
      </c>
      <c r="R204" s="152">
        <f>'Upload Sheet Pull'!T206</f>
        <v>0</v>
      </c>
      <c r="S204" s="152">
        <f>'Upload Sheet Pull'!U206</f>
        <v>0</v>
      </c>
      <c r="T204" s="152">
        <f t="shared" si="1"/>
        <v>0</v>
      </c>
    </row>
    <row r="205" ht="12.75" customHeight="1">
      <c r="A205" s="144" t="str">
        <f>'Upload Sheet Pull'!A207</f>
        <v>Budget</v>
      </c>
      <c r="B205" s="144" t="str">
        <f>'Upload Sheet Pull'!B207</f>
        <v/>
      </c>
      <c r="C205" s="144">
        <f>'Upload Sheet Pull'!C207</f>
        <v>703</v>
      </c>
      <c r="D205" s="144" t="str">
        <f>'Upload Sheet Pull'!D207</f>
        <v>083</v>
      </c>
      <c r="E205" s="144"/>
      <c r="F205" s="144" t="str">
        <f>IF('Upload Sheet Pull'!E207="","",'Upload Sheet Pull'!E207)</f>
        <v/>
      </c>
      <c r="G205" s="144"/>
      <c r="H205" s="152">
        <f>'Upload Sheet Pull'!J207</f>
        <v>0</v>
      </c>
      <c r="I205" s="152">
        <f>'Upload Sheet Pull'!K207</f>
        <v>0</v>
      </c>
      <c r="J205" s="152">
        <f>'Upload Sheet Pull'!L207</f>
        <v>0</v>
      </c>
      <c r="K205" s="152">
        <f>'Upload Sheet Pull'!M207</f>
        <v>0</v>
      </c>
      <c r="L205" s="152">
        <f>'Upload Sheet Pull'!N207</f>
        <v>0</v>
      </c>
      <c r="M205" s="152">
        <f>'Upload Sheet Pull'!O207</f>
        <v>0</v>
      </c>
      <c r="N205" s="152">
        <f>'Upload Sheet Pull'!P207</f>
        <v>0</v>
      </c>
      <c r="O205" s="152">
        <f>'Upload Sheet Pull'!Q207</f>
        <v>0</v>
      </c>
      <c r="P205" s="152">
        <f>'Upload Sheet Pull'!R207</f>
        <v>0</v>
      </c>
      <c r="Q205" s="152">
        <f>'Upload Sheet Pull'!S207</f>
        <v>0</v>
      </c>
      <c r="R205" s="152">
        <f>'Upload Sheet Pull'!T207</f>
        <v>0</v>
      </c>
      <c r="S205" s="152">
        <f>'Upload Sheet Pull'!U207</f>
        <v>0</v>
      </c>
      <c r="T205" s="152">
        <f t="shared" si="1"/>
        <v>0</v>
      </c>
    </row>
    <row r="206" ht="12.75" customHeight="1">
      <c r="A206" s="144" t="str">
        <f>'Upload Sheet Pull'!A208</f>
        <v>Budget</v>
      </c>
      <c r="B206" s="144" t="str">
        <f>'Upload Sheet Pull'!B208</f>
        <v>7006-000000</v>
      </c>
      <c r="C206" s="144">
        <f>'Upload Sheet Pull'!C208</f>
        <v>704</v>
      </c>
      <c r="D206" s="144" t="str">
        <f>'Upload Sheet Pull'!D208</f>
        <v>083</v>
      </c>
      <c r="E206" s="144"/>
      <c r="F206" s="144" t="str">
        <f>IF('Upload Sheet Pull'!E208="","",'Upload Sheet Pull'!E208)</f>
        <v/>
      </c>
      <c r="G206" s="144"/>
      <c r="H206" s="152">
        <f>'Upload Sheet Pull'!J208</f>
        <v>0</v>
      </c>
      <c r="I206" s="152">
        <f>'Upload Sheet Pull'!K208</f>
        <v>0</v>
      </c>
      <c r="J206" s="152">
        <f>'Upload Sheet Pull'!L208</f>
        <v>0</v>
      </c>
      <c r="K206" s="152">
        <f>'Upload Sheet Pull'!M208</f>
        <v>0</v>
      </c>
      <c r="L206" s="152">
        <f>'Upload Sheet Pull'!N208</f>
        <v>0</v>
      </c>
      <c r="M206" s="152">
        <f>'Upload Sheet Pull'!O208</f>
        <v>0</v>
      </c>
      <c r="N206" s="152">
        <f>'Upload Sheet Pull'!P208</f>
        <v>0</v>
      </c>
      <c r="O206" s="152">
        <f>'Upload Sheet Pull'!Q208</f>
        <v>0</v>
      </c>
      <c r="P206" s="152">
        <f>'Upload Sheet Pull'!R208</f>
        <v>0</v>
      </c>
      <c r="Q206" s="152">
        <f>'Upload Sheet Pull'!S208</f>
        <v>0</v>
      </c>
      <c r="R206" s="152">
        <f>'Upload Sheet Pull'!T208</f>
        <v>0</v>
      </c>
      <c r="S206" s="152">
        <f>'Upload Sheet Pull'!U208</f>
        <v>0</v>
      </c>
      <c r="T206" s="152">
        <f t="shared" si="1"/>
        <v>0</v>
      </c>
    </row>
    <row r="207" ht="12.75" customHeight="1">
      <c r="A207" s="144" t="str">
        <f>'Upload Sheet Pull'!A209</f>
        <v>Budget</v>
      </c>
      <c r="B207" s="144" t="str">
        <f>'Upload Sheet Pull'!B209</f>
        <v>7010-000000</v>
      </c>
      <c r="C207" s="144">
        <f>'Upload Sheet Pull'!C209</f>
        <v>704</v>
      </c>
      <c r="D207" s="144" t="str">
        <f>'Upload Sheet Pull'!D209</f>
        <v>083</v>
      </c>
      <c r="E207" s="144"/>
      <c r="F207" s="144" t="str">
        <f>IF('Upload Sheet Pull'!E209="","",'Upload Sheet Pull'!E209)</f>
        <v/>
      </c>
      <c r="G207" s="144"/>
      <c r="H207" s="152">
        <f>'Upload Sheet Pull'!J209</f>
        <v>0</v>
      </c>
      <c r="I207" s="152">
        <f>'Upload Sheet Pull'!K209</f>
        <v>0</v>
      </c>
      <c r="J207" s="152">
        <f>'Upload Sheet Pull'!L209</f>
        <v>0</v>
      </c>
      <c r="K207" s="152">
        <f>'Upload Sheet Pull'!M209</f>
        <v>0</v>
      </c>
      <c r="L207" s="152">
        <f>'Upload Sheet Pull'!N209</f>
        <v>0</v>
      </c>
      <c r="M207" s="152">
        <f>'Upload Sheet Pull'!O209</f>
        <v>0</v>
      </c>
      <c r="N207" s="152">
        <f>'Upload Sheet Pull'!P209</f>
        <v>0</v>
      </c>
      <c r="O207" s="152">
        <f>'Upload Sheet Pull'!Q209</f>
        <v>0</v>
      </c>
      <c r="P207" s="152">
        <f>'Upload Sheet Pull'!R209</f>
        <v>0</v>
      </c>
      <c r="Q207" s="152">
        <f>'Upload Sheet Pull'!S209</f>
        <v>0</v>
      </c>
      <c r="R207" s="152">
        <f>'Upload Sheet Pull'!T209</f>
        <v>0</v>
      </c>
      <c r="S207" s="152">
        <f>'Upload Sheet Pull'!U209</f>
        <v>0</v>
      </c>
      <c r="T207" s="152">
        <f t="shared" si="1"/>
        <v>0</v>
      </c>
    </row>
    <row r="208" ht="12.75" customHeight="1">
      <c r="A208" s="144" t="str">
        <f>'Upload Sheet Pull'!A210</f>
        <v>Budget</v>
      </c>
      <c r="B208" s="144" t="str">
        <f>'Upload Sheet Pull'!B210</f>
        <v>7078-000000</v>
      </c>
      <c r="C208" s="144">
        <f>'Upload Sheet Pull'!C210</f>
        <v>704</v>
      </c>
      <c r="D208" s="144" t="str">
        <f>'Upload Sheet Pull'!D210</f>
        <v>083</v>
      </c>
      <c r="E208" s="144"/>
      <c r="F208" s="144" t="str">
        <f>IF('Upload Sheet Pull'!E210="","",'Upload Sheet Pull'!E210)</f>
        <v/>
      </c>
      <c r="G208" s="144"/>
      <c r="H208" s="152">
        <f>'Upload Sheet Pull'!J210</f>
        <v>0</v>
      </c>
      <c r="I208" s="152">
        <f>'Upload Sheet Pull'!K210</f>
        <v>0</v>
      </c>
      <c r="J208" s="152">
        <f>'Upload Sheet Pull'!L210</f>
        <v>0</v>
      </c>
      <c r="K208" s="152">
        <f>'Upload Sheet Pull'!M210</f>
        <v>0</v>
      </c>
      <c r="L208" s="152">
        <f>'Upload Sheet Pull'!N210</f>
        <v>0</v>
      </c>
      <c r="M208" s="152">
        <f>'Upload Sheet Pull'!O210</f>
        <v>0</v>
      </c>
      <c r="N208" s="152">
        <f>'Upload Sheet Pull'!P210</f>
        <v>0</v>
      </c>
      <c r="O208" s="152">
        <f>'Upload Sheet Pull'!Q210</f>
        <v>0</v>
      </c>
      <c r="P208" s="152">
        <f>'Upload Sheet Pull'!R210</f>
        <v>0</v>
      </c>
      <c r="Q208" s="152">
        <f>'Upload Sheet Pull'!S210</f>
        <v>0</v>
      </c>
      <c r="R208" s="152">
        <f>'Upload Sheet Pull'!T210</f>
        <v>0</v>
      </c>
      <c r="S208" s="152">
        <f>'Upload Sheet Pull'!U210</f>
        <v>0</v>
      </c>
      <c r="T208" s="152">
        <f t="shared" si="1"/>
        <v>0</v>
      </c>
    </row>
    <row r="209" ht="12.75" customHeight="1">
      <c r="A209" s="144" t="str">
        <f>'Upload Sheet Pull'!A211</f>
        <v>Budget</v>
      </c>
      <c r="B209" s="144" t="str">
        <f>'Upload Sheet Pull'!B211</f>
        <v/>
      </c>
      <c r="C209" s="144">
        <f>'Upload Sheet Pull'!C211</f>
        <v>704</v>
      </c>
      <c r="D209" s="144" t="str">
        <f>'Upload Sheet Pull'!D211</f>
        <v>083</v>
      </c>
      <c r="E209" s="144"/>
      <c r="F209" s="144" t="str">
        <f>IF('Upload Sheet Pull'!E211="","",'Upload Sheet Pull'!E211)</f>
        <v/>
      </c>
      <c r="G209" s="144"/>
      <c r="H209" s="152">
        <f>'Upload Sheet Pull'!J211</f>
        <v>0</v>
      </c>
      <c r="I209" s="152">
        <f>'Upload Sheet Pull'!K211</f>
        <v>0</v>
      </c>
      <c r="J209" s="152">
        <f>'Upload Sheet Pull'!L211</f>
        <v>0</v>
      </c>
      <c r="K209" s="152">
        <f>'Upload Sheet Pull'!M211</f>
        <v>0</v>
      </c>
      <c r="L209" s="152">
        <f>'Upload Sheet Pull'!N211</f>
        <v>0</v>
      </c>
      <c r="M209" s="152">
        <f>'Upload Sheet Pull'!O211</f>
        <v>0</v>
      </c>
      <c r="N209" s="152">
        <f>'Upload Sheet Pull'!P211</f>
        <v>0</v>
      </c>
      <c r="O209" s="152">
        <f>'Upload Sheet Pull'!Q211</f>
        <v>0</v>
      </c>
      <c r="P209" s="152">
        <f>'Upload Sheet Pull'!R211</f>
        <v>0</v>
      </c>
      <c r="Q209" s="152">
        <f>'Upload Sheet Pull'!S211</f>
        <v>0</v>
      </c>
      <c r="R209" s="152">
        <f>'Upload Sheet Pull'!T211</f>
        <v>0</v>
      </c>
      <c r="S209" s="152">
        <f>'Upload Sheet Pull'!U211</f>
        <v>0</v>
      </c>
      <c r="T209" s="152">
        <f t="shared" si="1"/>
        <v>0</v>
      </c>
    </row>
    <row r="210" ht="12.75" customHeight="1">
      <c r="A210" s="144" t="str">
        <f>'Upload Sheet Pull'!A212</f>
        <v>Budget</v>
      </c>
      <c r="B210" s="144" t="str">
        <f>'Upload Sheet Pull'!B212</f>
        <v/>
      </c>
      <c r="C210" s="144">
        <f>'Upload Sheet Pull'!C212</f>
        <v>704</v>
      </c>
      <c r="D210" s="144" t="str">
        <f>'Upload Sheet Pull'!D212</f>
        <v>083</v>
      </c>
      <c r="E210" s="144"/>
      <c r="F210" s="144" t="str">
        <f>IF('Upload Sheet Pull'!E212="","",'Upload Sheet Pull'!E212)</f>
        <v/>
      </c>
      <c r="G210" s="144"/>
      <c r="H210" s="152">
        <f>'Upload Sheet Pull'!J212</f>
        <v>0</v>
      </c>
      <c r="I210" s="152">
        <f>'Upload Sheet Pull'!K212</f>
        <v>0</v>
      </c>
      <c r="J210" s="152">
        <f>'Upload Sheet Pull'!L212</f>
        <v>0</v>
      </c>
      <c r="K210" s="152">
        <f>'Upload Sheet Pull'!M212</f>
        <v>0</v>
      </c>
      <c r="L210" s="152">
        <f>'Upload Sheet Pull'!N212</f>
        <v>0</v>
      </c>
      <c r="M210" s="152">
        <f>'Upload Sheet Pull'!O212</f>
        <v>0</v>
      </c>
      <c r="N210" s="152">
        <f>'Upload Sheet Pull'!P212</f>
        <v>0</v>
      </c>
      <c r="O210" s="152">
        <f>'Upload Sheet Pull'!Q212</f>
        <v>0</v>
      </c>
      <c r="P210" s="152">
        <f>'Upload Sheet Pull'!R212</f>
        <v>0</v>
      </c>
      <c r="Q210" s="152">
        <f>'Upload Sheet Pull'!S212</f>
        <v>0</v>
      </c>
      <c r="R210" s="152">
        <f>'Upload Sheet Pull'!T212</f>
        <v>0</v>
      </c>
      <c r="S210" s="152">
        <f>'Upload Sheet Pull'!U212</f>
        <v>0</v>
      </c>
      <c r="T210" s="152">
        <f t="shared" si="1"/>
        <v>0</v>
      </c>
    </row>
    <row r="211" ht="12.75" customHeight="1">
      <c r="A211" s="144" t="str">
        <f>'Upload Sheet Pull'!A213</f>
        <v>Budget</v>
      </c>
      <c r="B211" s="144" t="str">
        <f>'Upload Sheet Pull'!B213</f>
        <v/>
      </c>
      <c r="C211" s="144">
        <f>'Upload Sheet Pull'!C213</f>
        <v>704</v>
      </c>
      <c r="D211" s="144" t="str">
        <f>'Upload Sheet Pull'!D213</f>
        <v>083</v>
      </c>
      <c r="E211" s="144"/>
      <c r="F211" s="144" t="str">
        <f>IF('Upload Sheet Pull'!E213="","",'Upload Sheet Pull'!E213)</f>
        <v/>
      </c>
      <c r="G211" s="144"/>
      <c r="H211" s="152">
        <f>'Upload Sheet Pull'!J213</f>
        <v>0</v>
      </c>
      <c r="I211" s="152">
        <f>'Upload Sheet Pull'!K213</f>
        <v>0</v>
      </c>
      <c r="J211" s="152">
        <f>'Upload Sheet Pull'!L213</f>
        <v>0</v>
      </c>
      <c r="K211" s="152">
        <f>'Upload Sheet Pull'!M213</f>
        <v>0</v>
      </c>
      <c r="L211" s="152">
        <f>'Upload Sheet Pull'!N213</f>
        <v>0</v>
      </c>
      <c r="M211" s="152">
        <f>'Upload Sheet Pull'!O213</f>
        <v>0</v>
      </c>
      <c r="N211" s="152">
        <f>'Upload Sheet Pull'!P213</f>
        <v>0</v>
      </c>
      <c r="O211" s="152">
        <f>'Upload Sheet Pull'!Q213</f>
        <v>0</v>
      </c>
      <c r="P211" s="152">
        <f>'Upload Sheet Pull'!R213</f>
        <v>0</v>
      </c>
      <c r="Q211" s="152">
        <f>'Upload Sheet Pull'!S213</f>
        <v>0</v>
      </c>
      <c r="R211" s="152">
        <f>'Upload Sheet Pull'!T213</f>
        <v>0</v>
      </c>
      <c r="S211" s="152">
        <f>'Upload Sheet Pull'!U213</f>
        <v>0</v>
      </c>
      <c r="T211" s="152">
        <f t="shared" si="1"/>
        <v>0</v>
      </c>
    </row>
    <row r="212" ht="12.75" customHeight="1">
      <c r="A212" s="144" t="str">
        <f>'Upload Sheet Pull'!A214</f>
        <v>Budget</v>
      </c>
      <c r="B212" s="144" t="str">
        <f>'Upload Sheet Pull'!B214</f>
        <v/>
      </c>
      <c r="C212" s="144">
        <f>'Upload Sheet Pull'!C214</f>
        <v>704</v>
      </c>
      <c r="D212" s="144" t="str">
        <f>'Upload Sheet Pull'!D214</f>
        <v>083</v>
      </c>
      <c r="E212" s="144"/>
      <c r="F212" s="144" t="str">
        <f>IF('Upload Sheet Pull'!E214="","",'Upload Sheet Pull'!E214)</f>
        <v/>
      </c>
      <c r="G212" s="144"/>
      <c r="H212" s="152">
        <f>'Upload Sheet Pull'!J214</f>
        <v>0</v>
      </c>
      <c r="I212" s="152">
        <f>'Upload Sheet Pull'!K214</f>
        <v>0</v>
      </c>
      <c r="J212" s="152">
        <f>'Upload Sheet Pull'!L214</f>
        <v>0</v>
      </c>
      <c r="K212" s="152">
        <f>'Upload Sheet Pull'!M214</f>
        <v>0</v>
      </c>
      <c r="L212" s="152">
        <f>'Upload Sheet Pull'!N214</f>
        <v>0</v>
      </c>
      <c r="M212" s="152">
        <f>'Upload Sheet Pull'!O214</f>
        <v>0</v>
      </c>
      <c r="N212" s="152">
        <f>'Upload Sheet Pull'!P214</f>
        <v>0</v>
      </c>
      <c r="O212" s="152">
        <f>'Upload Sheet Pull'!Q214</f>
        <v>0</v>
      </c>
      <c r="P212" s="152">
        <f>'Upload Sheet Pull'!R214</f>
        <v>0</v>
      </c>
      <c r="Q212" s="152">
        <f>'Upload Sheet Pull'!S214</f>
        <v>0</v>
      </c>
      <c r="R212" s="152">
        <f>'Upload Sheet Pull'!T214</f>
        <v>0</v>
      </c>
      <c r="S212" s="152">
        <f>'Upload Sheet Pull'!U214</f>
        <v>0</v>
      </c>
      <c r="T212" s="152">
        <f t="shared" si="1"/>
        <v>0</v>
      </c>
    </row>
    <row r="213" ht="12.75" customHeight="1">
      <c r="A213" s="144" t="str">
        <f>'Upload Sheet Pull'!A215</f>
        <v>Budget</v>
      </c>
      <c r="B213" s="144" t="str">
        <f>'Upload Sheet Pull'!B215</f>
        <v>7004-000000</v>
      </c>
      <c r="C213" s="144">
        <f>'Upload Sheet Pull'!C215</f>
        <v>705</v>
      </c>
      <c r="D213" s="144" t="str">
        <f>'Upload Sheet Pull'!D215</f>
        <v>083</v>
      </c>
      <c r="E213" s="144"/>
      <c r="F213" s="144" t="str">
        <f>IF('Upload Sheet Pull'!E215="","",'Upload Sheet Pull'!E215)</f>
        <v/>
      </c>
      <c r="G213" s="144"/>
      <c r="H213" s="152">
        <f>'Upload Sheet Pull'!J215</f>
        <v>0</v>
      </c>
      <c r="I213" s="152">
        <f>'Upload Sheet Pull'!K215</f>
        <v>0</v>
      </c>
      <c r="J213" s="152">
        <f>'Upload Sheet Pull'!L215</f>
        <v>0</v>
      </c>
      <c r="K213" s="152">
        <f>'Upload Sheet Pull'!M215</f>
        <v>0</v>
      </c>
      <c r="L213" s="152">
        <f>'Upload Sheet Pull'!N215</f>
        <v>0</v>
      </c>
      <c r="M213" s="152">
        <f>'Upload Sheet Pull'!O215</f>
        <v>0</v>
      </c>
      <c r="N213" s="152">
        <f>'Upload Sheet Pull'!P215</f>
        <v>0</v>
      </c>
      <c r="O213" s="152">
        <f>'Upload Sheet Pull'!Q215</f>
        <v>0</v>
      </c>
      <c r="P213" s="152">
        <f>'Upload Sheet Pull'!R215</f>
        <v>0</v>
      </c>
      <c r="Q213" s="152">
        <f>'Upload Sheet Pull'!S215</f>
        <v>0</v>
      </c>
      <c r="R213" s="152">
        <f>'Upload Sheet Pull'!T215</f>
        <v>0</v>
      </c>
      <c r="S213" s="152">
        <f>'Upload Sheet Pull'!U215</f>
        <v>0</v>
      </c>
      <c r="T213" s="152">
        <f t="shared" si="1"/>
        <v>0</v>
      </c>
    </row>
    <row r="214" ht="12.75" customHeight="1">
      <c r="A214" s="144" t="str">
        <f>'Upload Sheet Pull'!A216</f>
        <v>Budget</v>
      </c>
      <c r="B214" s="144" t="str">
        <f>'Upload Sheet Pull'!B216</f>
        <v>7006-000000</v>
      </c>
      <c r="C214" s="144">
        <f>'Upload Sheet Pull'!C216</f>
        <v>705</v>
      </c>
      <c r="D214" s="144" t="str">
        <f>'Upload Sheet Pull'!D216</f>
        <v>083</v>
      </c>
      <c r="E214" s="144"/>
      <c r="F214" s="144" t="str">
        <f>IF('Upload Sheet Pull'!E216="","",'Upload Sheet Pull'!E216)</f>
        <v/>
      </c>
      <c r="G214" s="144"/>
      <c r="H214" s="152">
        <f>'Upload Sheet Pull'!J216</f>
        <v>0</v>
      </c>
      <c r="I214" s="152">
        <f>'Upload Sheet Pull'!K216</f>
        <v>0</v>
      </c>
      <c r="J214" s="152">
        <f>'Upload Sheet Pull'!L216</f>
        <v>0</v>
      </c>
      <c r="K214" s="152">
        <f>'Upload Sheet Pull'!M216</f>
        <v>500</v>
      </c>
      <c r="L214" s="152">
        <f>'Upload Sheet Pull'!N216</f>
        <v>0</v>
      </c>
      <c r="M214" s="152">
        <f>'Upload Sheet Pull'!O216</f>
        <v>0</v>
      </c>
      <c r="N214" s="152">
        <f>'Upload Sheet Pull'!P216</f>
        <v>0</v>
      </c>
      <c r="O214" s="152">
        <f>'Upload Sheet Pull'!Q216</f>
        <v>0</v>
      </c>
      <c r="P214" s="152">
        <f>'Upload Sheet Pull'!R216</f>
        <v>0</v>
      </c>
      <c r="Q214" s="152">
        <f>'Upload Sheet Pull'!S216</f>
        <v>0</v>
      </c>
      <c r="R214" s="152">
        <f>'Upload Sheet Pull'!T216</f>
        <v>0</v>
      </c>
      <c r="S214" s="152">
        <f>'Upload Sheet Pull'!U216</f>
        <v>0</v>
      </c>
      <c r="T214" s="152">
        <f t="shared" si="1"/>
        <v>500</v>
      </c>
    </row>
    <row r="215" ht="12.75" customHeight="1">
      <c r="A215" s="144" t="str">
        <f>'Upload Sheet Pull'!A217</f>
        <v>Budget</v>
      </c>
      <c r="B215" s="144" t="str">
        <f>'Upload Sheet Pull'!B217</f>
        <v>7010-000000</v>
      </c>
      <c r="C215" s="144">
        <f>'Upload Sheet Pull'!C217</f>
        <v>705</v>
      </c>
      <c r="D215" s="144" t="str">
        <f>'Upload Sheet Pull'!D217</f>
        <v>083</v>
      </c>
      <c r="E215" s="144"/>
      <c r="F215" s="144" t="str">
        <f>IF('Upload Sheet Pull'!E217="","",'Upload Sheet Pull'!E217)</f>
        <v/>
      </c>
      <c r="G215" s="144"/>
      <c r="H215" s="152">
        <f>'Upload Sheet Pull'!J217</f>
        <v>0</v>
      </c>
      <c r="I215" s="152">
        <f>'Upload Sheet Pull'!K217</f>
        <v>0</v>
      </c>
      <c r="J215" s="152">
        <f>'Upload Sheet Pull'!L217</f>
        <v>0</v>
      </c>
      <c r="K215" s="152">
        <f>'Upload Sheet Pull'!M217</f>
        <v>575</v>
      </c>
      <c r="L215" s="152">
        <f>'Upload Sheet Pull'!N217</f>
        <v>0</v>
      </c>
      <c r="M215" s="152">
        <f>'Upload Sheet Pull'!O217</f>
        <v>0</v>
      </c>
      <c r="N215" s="152">
        <f>'Upload Sheet Pull'!P217</f>
        <v>0</v>
      </c>
      <c r="O215" s="152">
        <f>'Upload Sheet Pull'!Q217</f>
        <v>0</v>
      </c>
      <c r="P215" s="152">
        <f>'Upload Sheet Pull'!R217</f>
        <v>0</v>
      </c>
      <c r="Q215" s="152">
        <f>'Upload Sheet Pull'!S217</f>
        <v>0</v>
      </c>
      <c r="R215" s="152">
        <f>'Upload Sheet Pull'!T217</f>
        <v>0</v>
      </c>
      <c r="S215" s="152">
        <f>'Upload Sheet Pull'!U217</f>
        <v>0</v>
      </c>
      <c r="T215" s="152">
        <f t="shared" si="1"/>
        <v>575</v>
      </c>
    </row>
    <row r="216" ht="12.75" customHeight="1">
      <c r="A216" s="144" t="str">
        <f>'Upload Sheet Pull'!A218</f>
        <v>Budget</v>
      </c>
      <c r="B216" s="144" t="str">
        <f>'Upload Sheet Pull'!B218</f>
        <v>7016-000000</v>
      </c>
      <c r="C216" s="144">
        <f>'Upload Sheet Pull'!C218</f>
        <v>705</v>
      </c>
      <c r="D216" s="144" t="str">
        <f>'Upload Sheet Pull'!D218</f>
        <v>083</v>
      </c>
      <c r="E216" s="144"/>
      <c r="F216" s="144" t="str">
        <f>IF('Upload Sheet Pull'!E218="","",'Upload Sheet Pull'!E218)</f>
        <v/>
      </c>
      <c r="G216" s="144"/>
      <c r="H216" s="152">
        <f>'Upload Sheet Pull'!J218</f>
        <v>0</v>
      </c>
      <c r="I216" s="152">
        <f>'Upload Sheet Pull'!K218</f>
        <v>0</v>
      </c>
      <c r="J216" s="152">
        <f>'Upload Sheet Pull'!L218</f>
        <v>0</v>
      </c>
      <c r="K216" s="152">
        <f>'Upload Sheet Pull'!M218</f>
        <v>600</v>
      </c>
      <c r="L216" s="152">
        <f>'Upload Sheet Pull'!N218</f>
        <v>0</v>
      </c>
      <c r="M216" s="152">
        <f>'Upload Sheet Pull'!O218</f>
        <v>0</v>
      </c>
      <c r="N216" s="152">
        <f>'Upload Sheet Pull'!P218</f>
        <v>0</v>
      </c>
      <c r="O216" s="152">
        <f>'Upload Sheet Pull'!Q218</f>
        <v>0</v>
      </c>
      <c r="P216" s="152">
        <f>'Upload Sheet Pull'!R218</f>
        <v>0</v>
      </c>
      <c r="Q216" s="152">
        <f>'Upload Sheet Pull'!S218</f>
        <v>0</v>
      </c>
      <c r="R216" s="152">
        <f>'Upload Sheet Pull'!T218</f>
        <v>0</v>
      </c>
      <c r="S216" s="152">
        <f>'Upload Sheet Pull'!U218</f>
        <v>0</v>
      </c>
      <c r="T216" s="152">
        <f t="shared" si="1"/>
        <v>600</v>
      </c>
    </row>
    <row r="217" ht="12.75" customHeight="1">
      <c r="A217" s="144" t="str">
        <f>'Upload Sheet Pull'!A219</f>
        <v>Budget</v>
      </c>
      <c r="B217" s="144" t="str">
        <f>'Upload Sheet Pull'!B219</f>
        <v>7082-000000</v>
      </c>
      <c r="C217" s="144">
        <f>'Upload Sheet Pull'!C219</f>
        <v>705</v>
      </c>
      <c r="D217" s="144" t="str">
        <f>'Upload Sheet Pull'!D219</f>
        <v>083</v>
      </c>
      <c r="E217" s="144"/>
      <c r="F217" s="144" t="str">
        <f>IF('Upload Sheet Pull'!E219="","",'Upload Sheet Pull'!E219)</f>
        <v/>
      </c>
      <c r="G217" s="144"/>
      <c r="H217" s="152">
        <f>'Upload Sheet Pull'!J219</f>
        <v>0</v>
      </c>
      <c r="I217" s="152">
        <f>'Upload Sheet Pull'!K219</f>
        <v>0</v>
      </c>
      <c r="J217" s="152">
        <f>'Upload Sheet Pull'!L219</f>
        <v>0</v>
      </c>
      <c r="K217" s="152">
        <f>'Upload Sheet Pull'!M219</f>
        <v>0</v>
      </c>
      <c r="L217" s="152">
        <f>'Upload Sheet Pull'!N219</f>
        <v>0</v>
      </c>
      <c r="M217" s="152">
        <f>'Upload Sheet Pull'!O219</f>
        <v>0</v>
      </c>
      <c r="N217" s="152">
        <f>'Upload Sheet Pull'!P219</f>
        <v>0</v>
      </c>
      <c r="O217" s="152">
        <f>'Upload Sheet Pull'!Q219</f>
        <v>0</v>
      </c>
      <c r="P217" s="152">
        <f>'Upload Sheet Pull'!R219</f>
        <v>0</v>
      </c>
      <c r="Q217" s="152">
        <f>'Upload Sheet Pull'!S219</f>
        <v>0</v>
      </c>
      <c r="R217" s="152">
        <f>'Upload Sheet Pull'!T219</f>
        <v>0</v>
      </c>
      <c r="S217" s="152">
        <f>'Upload Sheet Pull'!U219</f>
        <v>0</v>
      </c>
      <c r="T217" s="152">
        <f t="shared" si="1"/>
        <v>0</v>
      </c>
    </row>
    <row r="218" ht="12.75" customHeight="1">
      <c r="A218" s="144" t="str">
        <f>'Upload Sheet Pull'!A220</f>
        <v>Budget</v>
      </c>
      <c r="B218" s="144" t="str">
        <f>'Upload Sheet Pull'!B220</f>
        <v>7086-000000</v>
      </c>
      <c r="C218" s="144">
        <f>'Upload Sheet Pull'!C220</f>
        <v>705</v>
      </c>
      <c r="D218" s="144" t="str">
        <f>'Upload Sheet Pull'!D220</f>
        <v>083</v>
      </c>
      <c r="E218" s="144"/>
      <c r="F218" s="144" t="str">
        <f>IF('Upload Sheet Pull'!E220="","",'Upload Sheet Pull'!E220)</f>
        <v/>
      </c>
      <c r="G218" s="144"/>
      <c r="H218" s="152">
        <f>'Upload Sheet Pull'!J220</f>
        <v>0</v>
      </c>
      <c r="I218" s="152">
        <f>'Upload Sheet Pull'!K220</f>
        <v>0</v>
      </c>
      <c r="J218" s="152">
        <f>'Upload Sheet Pull'!L220</f>
        <v>0</v>
      </c>
      <c r="K218" s="152">
        <f>'Upload Sheet Pull'!M220</f>
        <v>0</v>
      </c>
      <c r="L218" s="152">
        <f>'Upload Sheet Pull'!N220</f>
        <v>0</v>
      </c>
      <c r="M218" s="152">
        <f>'Upload Sheet Pull'!O220</f>
        <v>0</v>
      </c>
      <c r="N218" s="152">
        <f>'Upload Sheet Pull'!P220</f>
        <v>0</v>
      </c>
      <c r="O218" s="152">
        <f>'Upload Sheet Pull'!Q220</f>
        <v>0</v>
      </c>
      <c r="P218" s="152">
        <f>'Upload Sheet Pull'!R220</f>
        <v>0</v>
      </c>
      <c r="Q218" s="152">
        <f>'Upload Sheet Pull'!S220</f>
        <v>0</v>
      </c>
      <c r="R218" s="152">
        <f>'Upload Sheet Pull'!T220</f>
        <v>0</v>
      </c>
      <c r="S218" s="152">
        <f>'Upload Sheet Pull'!U220</f>
        <v>0</v>
      </c>
      <c r="T218" s="152">
        <f t="shared" si="1"/>
        <v>0</v>
      </c>
    </row>
    <row r="219" ht="12.75" customHeight="1">
      <c r="A219" s="144" t="str">
        <f>'Upload Sheet Pull'!A221</f>
        <v>Budget</v>
      </c>
      <c r="B219" s="144" t="str">
        <f>'Upload Sheet Pull'!B221</f>
        <v/>
      </c>
      <c r="C219" s="144">
        <f>'Upload Sheet Pull'!C221</f>
        <v>705</v>
      </c>
      <c r="D219" s="144" t="str">
        <f>'Upload Sheet Pull'!D221</f>
        <v>083</v>
      </c>
      <c r="E219" s="144"/>
      <c r="F219" s="144" t="str">
        <f>IF('Upload Sheet Pull'!E221="","",'Upload Sheet Pull'!E221)</f>
        <v/>
      </c>
      <c r="G219" s="144"/>
      <c r="H219" s="152">
        <f>'Upload Sheet Pull'!J221</f>
        <v>0</v>
      </c>
      <c r="I219" s="152">
        <f>'Upload Sheet Pull'!K221</f>
        <v>0</v>
      </c>
      <c r="J219" s="152">
        <f>'Upload Sheet Pull'!L221</f>
        <v>0</v>
      </c>
      <c r="K219" s="152">
        <f>'Upload Sheet Pull'!M221</f>
        <v>0</v>
      </c>
      <c r="L219" s="152">
        <f>'Upload Sheet Pull'!N221</f>
        <v>0</v>
      </c>
      <c r="M219" s="152">
        <f>'Upload Sheet Pull'!O221</f>
        <v>0</v>
      </c>
      <c r="N219" s="152">
        <f>'Upload Sheet Pull'!P221</f>
        <v>0</v>
      </c>
      <c r="O219" s="152">
        <f>'Upload Sheet Pull'!Q221</f>
        <v>0</v>
      </c>
      <c r="P219" s="152">
        <f>'Upload Sheet Pull'!R221</f>
        <v>0</v>
      </c>
      <c r="Q219" s="152">
        <f>'Upload Sheet Pull'!S221</f>
        <v>0</v>
      </c>
      <c r="R219" s="152">
        <f>'Upload Sheet Pull'!T221</f>
        <v>0</v>
      </c>
      <c r="S219" s="152">
        <f>'Upload Sheet Pull'!U221</f>
        <v>0</v>
      </c>
      <c r="T219" s="152">
        <f t="shared" si="1"/>
        <v>0</v>
      </c>
    </row>
    <row r="220" ht="12.75" customHeight="1">
      <c r="A220" s="144" t="str">
        <f>'Upload Sheet Pull'!A222</f>
        <v>Budget</v>
      </c>
      <c r="B220" s="144" t="str">
        <f>'Upload Sheet Pull'!B222</f>
        <v/>
      </c>
      <c r="C220" s="144">
        <f>'Upload Sheet Pull'!C222</f>
        <v>705</v>
      </c>
      <c r="D220" s="144" t="str">
        <f>'Upload Sheet Pull'!D222</f>
        <v>083</v>
      </c>
      <c r="E220" s="144"/>
      <c r="F220" s="144" t="str">
        <f>IF('Upload Sheet Pull'!E222="","",'Upload Sheet Pull'!E222)</f>
        <v/>
      </c>
      <c r="G220" s="144"/>
      <c r="H220" s="152">
        <f>'Upload Sheet Pull'!J222</f>
        <v>0</v>
      </c>
      <c r="I220" s="152">
        <f>'Upload Sheet Pull'!K222</f>
        <v>0</v>
      </c>
      <c r="J220" s="152">
        <f>'Upload Sheet Pull'!L222</f>
        <v>0</v>
      </c>
      <c r="K220" s="152">
        <f>'Upload Sheet Pull'!M222</f>
        <v>0</v>
      </c>
      <c r="L220" s="152">
        <f>'Upload Sheet Pull'!N222</f>
        <v>0</v>
      </c>
      <c r="M220" s="152">
        <f>'Upload Sheet Pull'!O222</f>
        <v>0</v>
      </c>
      <c r="N220" s="152">
        <f>'Upload Sheet Pull'!P222</f>
        <v>0</v>
      </c>
      <c r="O220" s="152">
        <f>'Upload Sheet Pull'!Q222</f>
        <v>0</v>
      </c>
      <c r="P220" s="152">
        <f>'Upload Sheet Pull'!R222</f>
        <v>0</v>
      </c>
      <c r="Q220" s="152">
        <f>'Upload Sheet Pull'!S222</f>
        <v>0</v>
      </c>
      <c r="R220" s="152">
        <f>'Upload Sheet Pull'!T222</f>
        <v>0</v>
      </c>
      <c r="S220" s="152">
        <f>'Upload Sheet Pull'!U222</f>
        <v>0</v>
      </c>
      <c r="T220" s="152">
        <f t="shared" si="1"/>
        <v>0</v>
      </c>
    </row>
    <row r="221" ht="12.75" customHeight="1">
      <c r="A221" s="144" t="str">
        <f>'Upload Sheet Pull'!A223</f>
        <v>Budget</v>
      </c>
      <c r="B221" s="144" t="str">
        <f>'Upload Sheet Pull'!B223</f>
        <v/>
      </c>
      <c r="C221" s="144">
        <f>'Upload Sheet Pull'!C223</f>
        <v>705</v>
      </c>
      <c r="D221" s="144" t="str">
        <f>'Upload Sheet Pull'!D223</f>
        <v>083</v>
      </c>
      <c r="E221" s="144"/>
      <c r="F221" s="144" t="str">
        <f>IF('Upload Sheet Pull'!E223="","",'Upload Sheet Pull'!E223)</f>
        <v/>
      </c>
      <c r="G221" s="144"/>
      <c r="H221" s="152">
        <f>'Upload Sheet Pull'!J223</f>
        <v>0</v>
      </c>
      <c r="I221" s="152">
        <f>'Upload Sheet Pull'!K223</f>
        <v>0</v>
      </c>
      <c r="J221" s="152">
        <f>'Upload Sheet Pull'!L223</f>
        <v>0</v>
      </c>
      <c r="K221" s="152">
        <f>'Upload Sheet Pull'!M223</f>
        <v>0</v>
      </c>
      <c r="L221" s="152">
        <f>'Upload Sheet Pull'!N223</f>
        <v>0</v>
      </c>
      <c r="M221" s="152">
        <f>'Upload Sheet Pull'!O223</f>
        <v>0</v>
      </c>
      <c r="N221" s="152">
        <f>'Upload Sheet Pull'!P223</f>
        <v>0</v>
      </c>
      <c r="O221" s="152">
        <f>'Upload Sheet Pull'!Q223</f>
        <v>0</v>
      </c>
      <c r="P221" s="152">
        <f>'Upload Sheet Pull'!R223</f>
        <v>0</v>
      </c>
      <c r="Q221" s="152">
        <f>'Upload Sheet Pull'!S223</f>
        <v>0</v>
      </c>
      <c r="R221" s="152">
        <f>'Upload Sheet Pull'!T223</f>
        <v>0</v>
      </c>
      <c r="S221" s="152">
        <f>'Upload Sheet Pull'!U223</f>
        <v>0</v>
      </c>
      <c r="T221" s="152">
        <f t="shared" si="1"/>
        <v>0</v>
      </c>
    </row>
    <row r="222" ht="12.75" customHeight="1">
      <c r="A222" s="144" t="str">
        <f>'Upload Sheet Pull'!A224</f>
        <v>Budget</v>
      </c>
      <c r="B222" s="144" t="str">
        <f>'Upload Sheet Pull'!B224</f>
        <v/>
      </c>
      <c r="C222" s="144">
        <f>'Upload Sheet Pull'!C224</f>
        <v>705</v>
      </c>
      <c r="D222" s="144" t="str">
        <f>'Upload Sheet Pull'!D224</f>
        <v>083</v>
      </c>
      <c r="E222" s="144"/>
      <c r="F222" s="144" t="str">
        <f>IF('Upload Sheet Pull'!E224="","",'Upload Sheet Pull'!E224)</f>
        <v/>
      </c>
      <c r="G222" s="144"/>
      <c r="H222" s="152">
        <f>'Upload Sheet Pull'!J224</f>
        <v>0</v>
      </c>
      <c r="I222" s="152">
        <f>'Upload Sheet Pull'!K224</f>
        <v>0</v>
      </c>
      <c r="J222" s="152">
        <f>'Upload Sheet Pull'!L224</f>
        <v>0</v>
      </c>
      <c r="K222" s="152">
        <f>'Upload Sheet Pull'!M224</f>
        <v>0</v>
      </c>
      <c r="L222" s="152">
        <f>'Upload Sheet Pull'!N224</f>
        <v>0</v>
      </c>
      <c r="M222" s="152">
        <f>'Upload Sheet Pull'!O224</f>
        <v>0</v>
      </c>
      <c r="N222" s="152">
        <f>'Upload Sheet Pull'!P224</f>
        <v>0</v>
      </c>
      <c r="O222" s="152">
        <f>'Upload Sheet Pull'!Q224</f>
        <v>0</v>
      </c>
      <c r="P222" s="152">
        <f>'Upload Sheet Pull'!R224</f>
        <v>0</v>
      </c>
      <c r="Q222" s="152">
        <f>'Upload Sheet Pull'!S224</f>
        <v>0</v>
      </c>
      <c r="R222" s="152">
        <f>'Upload Sheet Pull'!T224</f>
        <v>0</v>
      </c>
      <c r="S222" s="152">
        <f>'Upload Sheet Pull'!U224</f>
        <v>0</v>
      </c>
      <c r="T222" s="152">
        <f t="shared" si="1"/>
        <v>0</v>
      </c>
    </row>
    <row r="223" ht="12.75" customHeight="1">
      <c r="A223" s="144" t="str">
        <f>'Upload Sheet Pull'!A225</f>
        <v>Budget</v>
      </c>
      <c r="B223" s="144" t="str">
        <f>'Upload Sheet Pull'!B225</f>
        <v>6010-000000</v>
      </c>
      <c r="C223" s="144">
        <f>'Upload Sheet Pull'!C225</f>
        <v>800</v>
      </c>
      <c r="D223" s="144" t="str">
        <f>'Upload Sheet Pull'!D225</f>
        <v>083</v>
      </c>
      <c r="E223" s="144"/>
      <c r="F223" s="144" t="str">
        <f>IF('Upload Sheet Pull'!E225="","",'Upload Sheet Pull'!E225)</f>
        <v/>
      </c>
      <c r="G223" s="144"/>
      <c r="H223" s="152">
        <f>'Upload Sheet Pull'!J225</f>
        <v>0</v>
      </c>
      <c r="I223" s="152">
        <f>'Upload Sheet Pull'!K225</f>
        <v>0</v>
      </c>
      <c r="J223" s="152">
        <f>'Upload Sheet Pull'!L225</f>
        <v>0</v>
      </c>
      <c r="K223" s="152">
        <f>'Upload Sheet Pull'!M225</f>
        <v>0</v>
      </c>
      <c r="L223" s="152">
        <f>'Upload Sheet Pull'!N225</f>
        <v>0</v>
      </c>
      <c r="M223" s="152">
        <f>'Upload Sheet Pull'!O225</f>
        <v>0</v>
      </c>
      <c r="N223" s="152">
        <f>'Upload Sheet Pull'!P225</f>
        <v>0</v>
      </c>
      <c r="O223" s="152">
        <f>'Upload Sheet Pull'!Q225</f>
        <v>0</v>
      </c>
      <c r="P223" s="152">
        <f>'Upload Sheet Pull'!R225</f>
        <v>0</v>
      </c>
      <c r="Q223" s="152">
        <f>'Upload Sheet Pull'!S225</f>
        <v>0</v>
      </c>
      <c r="R223" s="152">
        <f>'Upload Sheet Pull'!T225</f>
        <v>0</v>
      </c>
      <c r="S223" s="152">
        <f>'Upload Sheet Pull'!U225</f>
        <v>0</v>
      </c>
      <c r="T223" s="152">
        <f t="shared" si="1"/>
        <v>0</v>
      </c>
    </row>
    <row r="224" ht="12.75" customHeight="1">
      <c r="A224" s="144" t="str">
        <f>'Upload Sheet Pull'!A226</f>
        <v>Budget</v>
      </c>
      <c r="B224" s="144" t="str">
        <f>'Upload Sheet Pull'!B226</f>
        <v>6015-000000</v>
      </c>
      <c r="C224" s="144">
        <f>'Upload Sheet Pull'!C226</f>
        <v>800</v>
      </c>
      <c r="D224" s="144" t="str">
        <f>'Upload Sheet Pull'!D226</f>
        <v>083</v>
      </c>
      <c r="E224" s="144"/>
      <c r="F224" s="144" t="str">
        <f>IF('Upload Sheet Pull'!E226="","",'Upload Sheet Pull'!E226)</f>
        <v/>
      </c>
      <c r="G224" s="144"/>
      <c r="H224" s="152">
        <f>'Upload Sheet Pull'!J226</f>
        <v>0</v>
      </c>
      <c r="I224" s="152">
        <f>'Upload Sheet Pull'!K226</f>
        <v>0</v>
      </c>
      <c r="J224" s="152">
        <f>'Upload Sheet Pull'!L226</f>
        <v>0</v>
      </c>
      <c r="K224" s="152">
        <f>'Upload Sheet Pull'!M226</f>
        <v>0</v>
      </c>
      <c r="L224" s="152">
        <f>'Upload Sheet Pull'!N226</f>
        <v>0</v>
      </c>
      <c r="M224" s="152">
        <f>'Upload Sheet Pull'!O226</f>
        <v>0</v>
      </c>
      <c r="N224" s="152">
        <f>'Upload Sheet Pull'!P226</f>
        <v>0</v>
      </c>
      <c r="O224" s="152">
        <f>'Upload Sheet Pull'!Q226</f>
        <v>0</v>
      </c>
      <c r="P224" s="152">
        <f>'Upload Sheet Pull'!R226</f>
        <v>0</v>
      </c>
      <c r="Q224" s="152">
        <f>'Upload Sheet Pull'!S226</f>
        <v>0</v>
      </c>
      <c r="R224" s="152">
        <f>'Upload Sheet Pull'!T226</f>
        <v>0</v>
      </c>
      <c r="S224" s="152">
        <f>'Upload Sheet Pull'!U226</f>
        <v>0</v>
      </c>
      <c r="T224" s="152">
        <f t="shared" si="1"/>
        <v>0</v>
      </c>
    </row>
    <row r="225" ht="12.75" customHeight="1">
      <c r="A225" s="144" t="str">
        <f>'Upload Sheet Pull'!A227</f>
        <v>Budget</v>
      </c>
      <c r="B225" s="144" t="str">
        <f>'Upload Sheet Pull'!B227</f>
        <v>6020-000000</v>
      </c>
      <c r="C225" s="144">
        <f>'Upload Sheet Pull'!C227</f>
        <v>800</v>
      </c>
      <c r="D225" s="144" t="str">
        <f>'Upload Sheet Pull'!D227</f>
        <v>083</v>
      </c>
      <c r="E225" s="144"/>
      <c r="F225" s="144" t="str">
        <f>IF('Upload Sheet Pull'!E227="","",'Upload Sheet Pull'!E227)</f>
        <v/>
      </c>
      <c r="G225" s="144"/>
      <c r="H225" s="152">
        <f>'Upload Sheet Pull'!J227</f>
        <v>0</v>
      </c>
      <c r="I225" s="152">
        <f>'Upload Sheet Pull'!K227</f>
        <v>0</v>
      </c>
      <c r="J225" s="152">
        <f>'Upload Sheet Pull'!L227</f>
        <v>0</v>
      </c>
      <c r="K225" s="152">
        <f>'Upload Sheet Pull'!M227</f>
        <v>0</v>
      </c>
      <c r="L225" s="152">
        <f>'Upload Sheet Pull'!N227</f>
        <v>0</v>
      </c>
      <c r="M225" s="152">
        <f>'Upload Sheet Pull'!O227</f>
        <v>0</v>
      </c>
      <c r="N225" s="152">
        <f>'Upload Sheet Pull'!P227</f>
        <v>0</v>
      </c>
      <c r="O225" s="152">
        <f>'Upload Sheet Pull'!Q227</f>
        <v>0</v>
      </c>
      <c r="P225" s="152">
        <f>'Upload Sheet Pull'!R227</f>
        <v>0</v>
      </c>
      <c r="Q225" s="152">
        <f>'Upload Sheet Pull'!S227</f>
        <v>0</v>
      </c>
      <c r="R225" s="152">
        <f>'Upload Sheet Pull'!T227</f>
        <v>0</v>
      </c>
      <c r="S225" s="152">
        <f>'Upload Sheet Pull'!U227</f>
        <v>0</v>
      </c>
      <c r="T225" s="152">
        <f t="shared" si="1"/>
        <v>0</v>
      </c>
    </row>
    <row r="226" ht="12.75" customHeight="1">
      <c r="A226" s="144" t="str">
        <f>'Upload Sheet Pull'!A228</f>
        <v>Budget</v>
      </c>
      <c r="B226" s="144" t="str">
        <f>'Upload Sheet Pull'!B228</f>
        <v>6025-000000</v>
      </c>
      <c r="C226" s="144">
        <f>'Upload Sheet Pull'!C228</f>
        <v>800</v>
      </c>
      <c r="D226" s="144" t="str">
        <f>'Upload Sheet Pull'!D228</f>
        <v>083</v>
      </c>
      <c r="E226" s="144"/>
      <c r="F226" s="144" t="str">
        <f>IF('Upload Sheet Pull'!E228="","",'Upload Sheet Pull'!E228)</f>
        <v/>
      </c>
      <c r="G226" s="144"/>
      <c r="H226" s="152">
        <f>'Upload Sheet Pull'!J228</f>
        <v>0</v>
      </c>
      <c r="I226" s="152">
        <f>'Upload Sheet Pull'!K228</f>
        <v>0</v>
      </c>
      <c r="J226" s="152">
        <f>'Upload Sheet Pull'!L228</f>
        <v>0</v>
      </c>
      <c r="K226" s="152">
        <f>'Upload Sheet Pull'!M228</f>
        <v>0</v>
      </c>
      <c r="L226" s="152">
        <f>'Upload Sheet Pull'!N228</f>
        <v>0</v>
      </c>
      <c r="M226" s="152">
        <f>'Upload Sheet Pull'!O228</f>
        <v>0</v>
      </c>
      <c r="N226" s="152">
        <f>'Upload Sheet Pull'!P228</f>
        <v>0</v>
      </c>
      <c r="O226" s="152">
        <f>'Upload Sheet Pull'!Q228</f>
        <v>0</v>
      </c>
      <c r="P226" s="152">
        <f>'Upload Sheet Pull'!R228</f>
        <v>0</v>
      </c>
      <c r="Q226" s="152">
        <f>'Upload Sheet Pull'!S228</f>
        <v>0</v>
      </c>
      <c r="R226" s="152">
        <f>'Upload Sheet Pull'!T228</f>
        <v>0</v>
      </c>
      <c r="S226" s="152">
        <f>'Upload Sheet Pull'!U228</f>
        <v>0</v>
      </c>
      <c r="T226" s="152">
        <f t="shared" si="1"/>
        <v>0</v>
      </c>
    </row>
    <row r="227" ht="12.75" customHeight="1">
      <c r="A227" s="144" t="str">
        <f>'Upload Sheet Pull'!A229</f>
        <v>Budget</v>
      </c>
      <c r="B227" s="144" t="str">
        <f>'Upload Sheet Pull'!B229</f>
        <v>6030-000000</v>
      </c>
      <c r="C227" s="144">
        <f>'Upload Sheet Pull'!C229</f>
        <v>800</v>
      </c>
      <c r="D227" s="144" t="str">
        <f>'Upload Sheet Pull'!D229</f>
        <v>083</v>
      </c>
      <c r="E227" s="144"/>
      <c r="F227" s="144" t="str">
        <f>IF('Upload Sheet Pull'!E229="","",'Upload Sheet Pull'!E229)</f>
        <v/>
      </c>
      <c r="G227" s="144"/>
      <c r="H227" s="152">
        <f>'Upload Sheet Pull'!J229</f>
        <v>0</v>
      </c>
      <c r="I227" s="152">
        <f>'Upload Sheet Pull'!K229</f>
        <v>0</v>
      </c>
      <c r="J227" s="152">
        <f>'Upload Sheet Pull'!L229</f>
        <v>0</v>
      </c>
      <c r="K227" s="152">
        <f>'Upload Sheet Pull'!M229</f>
        <v>0</v>
      </c>
      <c r="L227" s="152">
        <f>'Upload Sheet Pull'!N229</f>
        <v>0</v>
      </c>
      <c r="M227" s="152">
        <f>'Upload Sheet Pull'!O229</f>
        <v>0</v>
      </c>
      <c r="N227" s="152">
        <f>'Upload Sheet Pull'!P229</f>
        <v>0</v>
      </c>
      <c r="O227" s="152">
        <f>'Upload Sheet Pull'!Q229</f>
        <v>0</v>
      </c>
      <c r="P227" s="152">
        <f>'Upload Sheet Pull'!R229</f>
        <v>0</v>
      </c>
      <c r="Q227" s="152">
        <f>'Upload Sheet Pull'!S229</f>
        <v>0</v>
      </c>
      <c r="R227" s="152">
        <f>'Upload Sheet Pull'!T229</f>
        <v>0</v>
      </c>
      <c r="S227" s="152">
        <f>'Upload Sheet Pull'!U229</f>
        <v>0</v>
      </c>
      <c r="T227" s="152">
        <f t="shared" si="1"/>
        <v>0</v>
      </c>
    </row>
    <row r="228" ht="12.75" customHeight="1">
      <c r="A228" s="144" t="str">
        <f>'Upload Sheet Pull'!A230</f>
        <v>Budget</v>
      </c>
      <c r="B228" s="144" t="str">
        <f>'Upload Sheet Pull'!B230</f>
        <v>6035-000000</v>
      </c>
      <c r="C228" s="144">
        <f>'Upload Sheet Pull'!C230</f>
        <v>800</v>
      </c>
      <c r="D228" s="144" t="str">
        <f>'Upload Sheet Pull'!D230</f>
        <v>083</v>
      </c>
      <c r="E228" s="144"/>
      <c r="F228" s="144" t="str">
        <f>IF('Upload Sheet Pull'!E230="","",'Upload Sheet Pull'!E230)</f>
        <v/>
      </c>
      <c r="G228" s="144"/>
      <c r="H228" s="152">
        <f>'Upload Sheet Pull'!J230</f>
        <v>0</v>
      </c>
      <c r="I228" s="152">
        <f>'Upload Sheet Pull'!K230</f>
        <v>0</v>
      </c>
      <c r="J228" s="152">
        <f>'Upload Sheet Pull'!L230</f>
        <v>0</v>
      </c>
      <c r="K228" s="152">
        <f>'Upload Sheet Pull'!M230</f>
        <v>0</v>
      </c>
      <c r="L228" s="152">
        <f>'Upload Sheet Pull'!N230</f>
        <v>0</v>
      </c>
      <c r="M228" s="152">
        <f>'Upload Sheet Pull'!O230</f>
        <v>0</v>
      </c>
      <c r="N228" s="152">
        <f>'Upload Sheet Pull'!P230</f>
        <v>0</v>
      </c>
      <c r="O228" s="152">
        <f>'Upload Sheet Pull'!Q230</f>
        <v>0</v>
      </c>
      <c r="P228" s="152">
        <f>'Upload Sheet Pull'!R230</f>
        <v>0</v>
      </c>
      <c r="Q228" s="152">
        <f>'Upload Sheet Pull'!S230</f>
        <v>0</v>
      </c>
      <c r="R228" s="152">
        <f>'Upload Sheet Pull'!T230</f>
        <v>0</v>
      </c>
      <c r="S228" s="152">
        <f>'Upload Sheet Pull'!U230</f>
        <v>0</v>
      </c>
      <c r="T228" s="152">
        <f t="shared" si="1"/>
        <v>0</v>
      </c>
    </row>
    <row r="229" ht="12.75" customHeight="1">
      <c r="A229" s="144" t="str">
        <f>'Upload Sheet Pull'!A231</f>
        <v>Budget</v>
      </c>
      <c r="B229" s="144" t="str">
        <f>'Upload Sheet Pull'!B231</f>
        <v>6050-000000</v>
      </c>
      <c r="C229" s="144">
        <f>'Upload Sheet Pull'!C231</f>
        <v>800</v>
      </c>
      <c r="D229" s="144" t="str">
        <f>'Upload Sheet Pull'!D231</f>
        <v>083</v>
      </c>
      <c r="E229" s="144"/>
      <c r="F229" s="144" t="str">
        <f>IF('Upload Sheet Pull'!E231="","",'Upload Sheet Pull'!E231)</f>
        <v/>
      </c>
      <c r="G229" s="144"/>
      <c r="H229" s="152">
        <f>'Upload Sheet Pull'!J231</f>
        <v>0</v>
      </c>
      <c r="I229" s="152">
        <f>'Upload Sheet Pull'!K231</f>
        <v>0</v>
      </c>
      <c r="J229" s="152">
        <f>'Upload Sheet Pull'!L231</f>
        <v>0</v>
      </c>
      <c r="K229" s="152">
        <f>'Upload Sheet Pull'!M231</f>
        <v>0</v>
      </c>
      <c r="L229" s="152">
        <f>'Upload Sheet Pull'!N231</f>
        <v>0</v>
      </c>
      <c r="M229" s="152">
        <f>'Upload Sheet Pull'!O231</f>
        <v>0</v>
      </c>
      <c r="N229" s="152">
        <f>'Upload Sheet Pull'!P231</f>
        <v>0</v>
      </c>
      <c r="O229" s="152">
        <f>'Upload Sheet Pull'!Q231</f>
        <v>0</v>
      </c>
      <c r="P229" s="152">
        <f>'Upload Sheet Pull'!R231</f>
        <v>0</v>
      </c>
      <c r="Q229" s="152">
        <f>'Upload Sheet Pull'!S231</f>
        <v>0</v>
      </c>
      <c r="R229" s="152">
        <f>'Upload Sheet Pull'!T231</f>
        <v>0</v>
      </c>
      <c r="S229" s="152">
        <f>'Upload Sheet Pull'!U231</f>
        <v>0</v>
      </c>
      <c r="T229" s="152">
        <f t="shared" si="1"/>
        <v>0</v>
      </c>
    </row>
    <row r="230" ht="12.75" customHeight="1">
      <c r="A230" s="144" t="str">
        <f>'Upload Sheet Pull'!A232</f>
        <v>Budget</v>
      </c>
      <c r="B230" s="144" t="str">
        <f>'Upload Sheet Pull'!B232</f>
        <v>6055-000000</v>
      </c>
      <c r="C230" s="144">
        <f>'Upload Sheet Pull'!C232</f>
        <v>800</v>
      </c>
      <c r="D230" s="144" t="str">
        <f>'Upload Sheet Pull'!D232</f>
        <v>083</v>
      </c>
      <c r="E230" s="144"/>
      <c r="F230" s="144" t="str">
        <f>IF('Upload Sheet Pull'!E232="","",'Upload Sheet Pull'!E232)</f>
        <v/>
      </c>
      <c r="G230" s="144"/>
      <c r="H230" s="152">
        <f>'Upload Sheet Pull'!J232</f>
        <v>0</v>
      </c>
      <c r="I230" s="152">
        <f>'Upload Sheet Pull'!K232</f>
        <v>0</v>
      </c>
      <c r="J230" s="152">
        <f>'Upload Sheet Pull'!L232</f>
        <v>0</v>
      </c>
      <c r="K230" s="152">
        <f>'Upload Sheet Pull'!M232</f>
        <v>0</v>
      </c>
      <c r="L230" s="152">
        <f>'Upload Sheet Pull'!N232</f>
        <v>0</v>
      </c>
      <c r="M230" s="152">
        <f>'Upload Sheet Pull'!O232</f>
        <v>0</v>
      </c>
      <c r="N230" s="152">
        <f>'Upload Sheet Pull'!P232</f>
        <v>0</v>
      </c>
      <c r="O230" s="152">
        <f>'Upload Sheet Pull'!Q232</f>
        <v>0</v>
      </c>
      <c r="P230" s="152">
        <f>'Upload Sheet Pull'!R232</f>
        <v>0</v>
      </c>
      <c r="Q230" s="152">
        <f>'Upload Sheet Pull'!S232</f>
        <v>0</v>
      </c>
      <c r="R230" s="152">
        <f>'Upload Sheet Pull'!T232</f>
        <v>0</v>
      </c>
      <c r="S230" s="152">
        <f>'Upload Sheet Pull'!U232</f>
        <v>0</v>
      </c>
      <c r="T230" s="152">
        <f t="shared" si="1"/>
        <v>0</v>
      </c>
    </row>
    <row r="231" ht="12.75" customHeight="1">
      <c r="A231" s="144" t="str">
        <f>'Upload Sheet Pull'!A233</f>
        <v>Budget</v>
      </c>
      <c r="B231" s="144" t="str">
        <f>'Upload Sheet Pull'!B233</f>
        <v>7006-000000</v>
      </c>
      <c r="C231" s="144">
        <f>'Upload Sheet Pull'!C233</f>
        <v>800</v>
      </c>
      <c r="D231" s="144" t="str">
        <f>'Upload Sheet Pull'!D233</f>
        <v>083</v>
      </c>
      <c r="E231" s="144"/>
      <c r="F231" s="144" t="str">
        <f>IF('Upload Sheet Pull'!E233="","",'Upload Sheet Pull'!E233)</f>
        <v/>
      </c>
      <c r="G231" s="144"/>
      <c r="H231" s="152">
        <f>'Upload Sheet Pull'!J233</f>
        <v>0</v>
      </c>
      <c r="I231" s="152">
        <f>'Upload Sheet Pull'!K233</f>
        <v>0</v>
      </c>
      <c r="J231" s="152">
        <f>'Upload Sheet Pull'!L233</f>
        <v>0</v>
      </c>
      <c r="K231" s="152">
        <f>'Upload Sheet Pull'!M233</f>
        <v>0</v>
      </c>
      <c r="L231" s="152">
        <f>'Upload Sheet Pull'!N233</f>
        <v>0</v>
      </c>
      <c r="M231" s="152">
        <f>'Upload Sheet Pull'!O233</f>
        <v>0</v>
      </c>
      <c r="N231" s="152">
        <f>'Upload Sheet Pull'!P233</f>
        <v>0</v>
      </c>
      <c r="O231" s="152">
        <f>'Upload Sheet Pull'!Q233</f>
        <v>0</v>
      </c>
      <c r="P231" s="152">
        <f>'Upload Sheet Pull'!R233</f>
        <v>0</v>
      </c>
      <c r="Q231" s="152">
        <f>'Upload Sheet Pull'!S233</f>
        <v>0</v>
      </c>
      <c r="R231" s="152">
        <f>'Upload Sheet Pull'!T233</f>
        <v>0</v>
      </c>
      <c r="S231" s="152">
        <f>'Upload Sheet Pull'!U233</f>
        <v>0</v>
      </c>
      <c r="T231" s="152">
        <f t="shared" si="1"/>
        <v>0</v>
      </c>
    </row>
    <row r="232" ht="12.75" customHeight="1">
      <c r="A232" s="144" t="str">
        <f>'Upload Sheet Pull'!A234</f>
        <v>Budget</v>
      </c>
      <c r="B232" s="144" t="str">
        <f>'Upload Sheet Pull'!B234</f>
        <v>7010-000000</v>
      </c>
      <c r="C232" s="144">
        <f>'Upload Sheet Pull'!C234</f>
        <v>800</v>
      </c>
      <c r="D232" s="144" t="str">
        <f>'Upload Sheet Pull'!D234</f>
        <v>083</v>
      </c>
      <c r="E232" s="144"/>
      <c r="F232" s="144" t="str">
        <f>IF('Upload Sheet Pull'!E234="","",'Upload Sheet Pull'!E234)</f>
        <v/>
      </c>
      <c r="G232" s="144"/>
      <c r="H232" s="152">
        <f>'Upload Sheet Pull'!J234</f>
        <v>0</v>
      </c>
      <c r="I232" s="152">
        <f>'Upload Sheet Pull'!K234</f>
        <v>0</v>
      </c>
      <c r="J232" s="152">
        <f>'Upload Sheet Pull'!L234</f>
        <v>830</v>
      </c>
      <c r="K232" s="152">
        <f>'Upload Sheet Pull'!M234</f>
        <v>0</v>
      </c>
      <c r="L232" s="152">
        <f>'Upload Sheet Pull'!N234</f>
        <v>0</v>
      </c>
      <c r="M232" s="152">
        <f>'Upload Sheet Pull'!O234</f>
        <v>0</v>
      </c>
      <c r="N232" s="152">
        <f>'Upload Sheet Pull'!P234</f>
        <v>0</v>
      </c>
      <c r="O232" s="152">
        <f>'Upload Sheet Pull'!Q234</f>
        <v>0</v>
      </c>
      <c r="P232" s="152">
        <f>'Upload Sheet Pull'!R234</f>
        <v>1034</v>
      </c>
      <c r="Q232" s="152">
        <f>'Upload Sheet Pull'!S234</f>
        <v>0</v>
      </c>
      <c r="R232" s="152">
        <f>'Upload Sheet Pull'!T234</f>
        <v>0</v>
      </c>
      <c r="S232" s="152">
        <f>'Upload Sheet Pull'!U234</f>
        <v>0</v>
      </c>
      <c r="T232" s="152">
        <f t="shared" si="1"/>
        <v>1864</v>
      </c>
    </row>
    <row r="233" ht="12.75" customHeight="1">
      <c r="A233" s="144" t="str">
        <f>'Upload Sheet Pull'!A235</f>
        <v>Budget</v>
      </c>
      <c r="B233" s="144" t="str">
        <f>'Upload Sheet Pull'!B235</f>
        <v>7012-000000</v>
      </c>
      <c r="C233" s="144">
        <f>'Upload Sheet Pull'!C235</f>
        <v>800</v>
      </c>
      <c r="D233" s="144" t="str">
        <f>'Upload Sheet Pull'!D235</f>
        <v>083</v>
      </c>
      <c r="E233" s="144"/>
      <c r="F233" s="144" t="str">
        <f>IF('Upload Sheet Pull'!E235="","",'Upload Sheet Pull'!E235)</f>
        <v/>
      </c>
      <c r="G233" s="144"/>
      <c r="H233" s="152">
        <f>'Upload Sheet Pull'!J235</f>
        <v>0</v>
      </c>
      <c r="I233" s="152">
        <f>'Upload Sheet Pull'!K235</f>
        <v>0</v>
      </c>
      <c r="J233" s="152">
        <f>'Upload Sheet Pull'!L235</f>
        <v>0</v>
      </c>
      <c r="K233" s="152">
        <f>'Upload Sheet Pull'!M235</f>
        <v>0</v>
      </c>
      <c r="L233" s="152">
        <f>'Upload Sheet Pull'!N235</f>
        <v>0</v>
      </c>
      <c r="M233" s="152">
        <f>'Upload Sheet Pull'!O235</f>
        <v>0</v>
      </c>
      <c r="N233" s="152">
        <f>'Upload Sheet Pull'!P235</f>
        <v>0</v>
      </c>
      <c r="O233" s="152">
        <f>'Upload Sheet Pull'!Q235</f>
        <v>0</v>
      </c>
      <c r="P233" s="152">
        <f>'Upload Sheet Pull'!R235</f>
        <v>0</v>
      </c>
      <c r="Q233" s="152">
        <f>'Upload Sheet Pull'!S235</f>
        <v>0</v>
      </c>
      <c r="R233" s="152">
        <f>'Upload Sheet Pull'!T235</f>
        <v>0</v>
      </c>
      <c r="S233" s="152">
        <f>'Upload Sheet Pull'!U235</f>
        <v>0</v>
      </c>
      <c r="T233" s="152">
        <f t="shared" si="1"/>
        <v>0</v>
      </c>
    </row>
    <row r="234" ht="12.75" customHeight="1">
      <c r="A234" s="144" t="str">
        <f>'Upload Sheet Pull'!A236</f>
        <v>Budget</v>
      </c>
      <c r="B234" s="144" t="str">
        <f>'Upload Sheet Pull'!B236</f>
        <v>7014-000000</v>
      </c>
      <c r="C234" s="144">
        <f>'Upload Sheet Pull'!C236</f>
        <v>800</v>
      </c>
      <c r="D234" s="144" t="str">
        <f>'Upload Sheet Pull'!D236</f>
        <v>083</v>
      </c>
      <c r="E234" s="144"/>
      <c r="F234" s="144" t="str">
        <f>IF('Upload Sheet Pull'!E236="","",'Upload Sheet Pull'!E236)</f>
        <v/>
      </c>
      <c r="G234" s="144"/>
      <c r="H234" s="152">
        <f>'Upload Sheet Pull'!J236</f>
        <v>0</v>
      </c>
      <c r="I234" s="152">
        <f>'Upload Sheet Pull'!K236</f>
        <v>0</v>
      </c>
      <c r="J234" s="152">
        <f>'Upload Sheet Pull'!L236</f>
        <v>0</v>
      </c>
      <c r="K234" s="152">
        <f>'Upload Sheet Pull'!M236</f>
        <v>0</v>
      </c>
      <c r="L234" s="152">
        <f>'Upload Sheet Pull'!N236</f>
        <v>0</v>
      </c>
      <c r="M234" s="152">
        <f>'Upload Sheet Pull'!O236</f>
        <v>0</v>
      </c>
      <c r="N234" s="152">
        <f>'Upload Sheet Pull'!P236</f>
        <v>0</v>
      </c>
      <c r="O234" s="152">
        <f>'Upload Sheet Pull'!Q236</f>
        <v>0</v>
      </c>
      <c r="P234" s="152">
        <f>'Upload Sheet Pull'!R236</f>
        <v>0</v>
      </c>
      <c r="Q234" s="152">
        <f>'Upload Sheet Pull'!S236</f>
        <v>0</v>
      </c>
      <c r="R234" s="152">
        <f>'Upload Sheet Pull'!T236</f>
        <v>0</v>
      </c>
      <c r="S234" s="152">
        <f>'Upload Sheet Pull'!U236</f>
        <v>0</v>
      </c>
      <c r="T234" s="152">
        <f t="shared" si="1"/>
        <v>0</v>
      </c>
    </row>
    <row r="235" ht="12.75" customHeight="1">
      <c r="A235" s="144" t="str">
        <f>'Upload Sheet Pull'!A237</f>
        <v>Budget</v>
      </c>
      <c r="B235" s="144" t="str">
        <f>'Upload Sheet Pull'!B237</f>
        <v>7078-000000</v>
      </c>
      <c r="C235" s="144">
        <f>'Upload Sheet Pull'!C237</f>
        <v>800</v>
      </c>
      <c r="D235" s="144" t="str">
        <f>'Upload Sheet Pull'!D237</f>
        <v>083</v>
      </c>
      <c r="E235" s="144"/>
      <c r="F235" s="144" t="str">
        <f>IF('Upload Sheet Pull'!E237="","",'Upload Sheet Pull'!E237)</f>
        <v/>
      </c>
      <c r="G235" s="144"/>
      <c r="H235" s="152">
        <f>'Upload Sheet Pull'!J237</f>
        <v>0</v>
      </c>
      <c r="I235" s="152">
        <f>'Upload Sheet Pull'!K237</f>
        <v>0</v>
      </c>
      <c r="J235" s="152">
        <f>'Upload Sheet Pull'!L237</f>
        <v>2000</v>
      </c>
      <c r="K235" s="152">
        <f>'Upload Sheet Pull'!M237</f>
        <v>1350</v>
      </c>
      <c r="L235" s="152">
        <f>'Upload Sheet Pull'!N237</f>
        <v>0</v>
      </c>
      <c r="M235" s="152">
        <f>'Upload Sheet Pull'!O237</f>
        <v>0</v>
      </c>
      <c r="N235" s="152">
        <f>'Upload Sheet Pull'!P237</f>
        <v>0</v>
      </c>
      <c r="O235" s="152">
        <f>'Upload Sheet Pull'!Q237</f>
        <v>0</v>
      </c>
      <c r="P235" s="152">
        <f>'Upload Sheet Pull'!R237</f>
        <v>2000</v>
      </c>
      <c r="Q235" s="152">
        <f>'Upload Sheet Pull'!S237</f>
        <v>1350</v>
      </c>
      <c r="R235" s="152">
        <f>'Upload Sheet Pull'!T237</f>
        <v>0</v>
      </c>
      <c r="S235" s="152">
        <f>'Upload Sheet Pull'!U237</f>
        <v>0</v>
      </c>
      <c r="T235" s="152">
        <f t="shared" si="1"/>
        <v>6700</v>
      </c>
    </row>
    <row r="236" ht="12.75" customHeight="1">
      <c r="A236" s="144" t="str">
        <f>'Upload Sheet Pull'!A238</f>
        <v>Budget</v>
      </c>
      <c r="B236" s="144" t="str">
        <f>'Upload Sheet Pull'!B238</f>
        <v>7086-000000</v>
      </c>
      <c r="C236" s="144">
        <f>'Upload Sheet Pull'!C238</f>
        <v>800</v>
      </c>
      <c r="D236" s="144" t="str">
        <f>'Upload Sheet Pull'!D238</f>
        <v>083</v>
      </c>
      <c r="E236" s="144"/>
      <c r="F236" s="144" t="str">
        <f>IF('Upload Sheet Pull'!E238="","",'Upload Sheet Pull'!E238)</f>
        <v/>
      </c>
      <c r="G236" s="144"/>
      <c r="H236" s="152">
        <f>'Upload Sheet Pull'!J238</f>
        <v>0</v>
      </c>
      <c r="I236" s="152">
        <f>'Upload Sheet Pull'!K238</f>
        <v>0</v>
      </c>
      <c r="J236" s="152">
        <f>'Upload Sheet Pull'!L238</f>
        <v>0</v>
      </c>
      <c r="K236" s="152">
        <f>'Upload Sheet Pull'!M238</f>
        <v>0</v>
      </c>
      <c r="L236" s="152">
        <f>'Upload Sheet Pull'!N238</f>
        <v>0</v>
      </c>
      <c r="M236" s="152">
        <f>'Upload Sheet Pull'!O238</f>
        <v>0</v>
      </c>
      <c r="N236" s="152">
        <f>'Upload Sheet Pull'!P238</f>
        <v>0</v>
      </c>
      <c r="O236" s="152">
        <f>'Upload Sheet Pull'!Q238</f>
        <v>0</v>
      </c>
      <c r="P236" s="152">
        <f>'Upload Sheet Pull'!R238</f>
        <v>0</v>
      </c>
      <c r="Q236" s="152">
        <f>'Upload Sheet Pull'!S238</f>
        <v>0</v>
      </c>
      <c r="R236" s="152">
        <f>'Upload Sheet Pull'!T238</f>
        <v>0</v>
      </c>
      <c r="S236" s="152">
        <f>'Upload Sheet Pull'!U238</f>
        <v>0</v>
      </c>
      <c r="T236" s="152">
        <f t="shared" si="1"/>
        <v>0</v>
      </c>
    </row>
    <row r="237" ht="12.75" customHeight="1">
      <c r="A237" s="144" t="str">
        <f>'Upload Sheet Pull'!A239</f>
        <v>Budget</v>
      </c>
      <c r="B237" s="144" t="str">
        <f>'Upload Sheet Pull'!B239</f>
        <v>7090-000000</v>
      </c>
      <c r="C237" s="144">
        <f>'Upload Sheet Pull'!C239</f>
        <v>800</v>
      </c>
      <c r="D237" s="144" t="str">
        <f>'Upload Sheet Pull'!D239</f>
        <v>083</v>
      </c>
      <c r="E237" s="144"/>
      <c r="F237" s="144" t="str">
        <f>IF('Upload Sheet Pull'!E239="","",'Upload Sheet Pull'!E239)</f>
        <v/>
      </c>
      <c r="G237" s="144"/>
      <c r="H237" s="152">
        <f>'Upload Sheet Pull'!J239</f>
        <v>0</v>
      </c>
      <c r="I237" s="152">
        <f>'Upload Sheet Pull'!K239</f>
        <v>0</v>
      </c>
      <c r="J237" s="152">
        <f>'Upload Sheet Pull'!L239</f>
        <v>0</v>
      </c>
      <c r="K237" s="152">
        <f>'Upload Sheet Pull'!M239</f>
        <v>0</v>
      </c>
      <c r="L237" s="152">
        <f>'Upload Sheet Pull'!N239</f>
        <v>0</v>
      </c>
      <c r="M237" s="152">
        <f>'Upload Sheet Pull'!O239</f>
        <v>0</v>
      </c>
      <c r="N237" s="152">
        <f>'Upload Sheet Pull'!P239</f>
        <v>0</v>
      </c>
      <c r="O237" s="152">
        <f>'Upload Sheet Pull'!Q239</f>
        <v>0</v>
      </c>
      <c r="P237" s="152">
        <f>'Upload Sheet Pull'!R239</f>
        <v>0</v>
      </c>
      <c r="Q237" s="152">
        <f>'Upload Sheet Pull'!S239</f>
        <v>0</v>
      </c>
      <c r="R237" s="152">
        <f>'Upload Sheet Pull'!T239</f>
        <v>0</v>
      </c>
      <c r="S237" s="152">
        <f>'Upload Sheet Pull'!U239</f>
        <v>0</v>
      </c>
      <c r="T237" s="152">
        <f t="shared" si="1"/>
        <v>0</v>
      </c>
    </row>
    <row r="238" ht="12.75" customHeight="1">
      <c r="A238" s="144" t="str">
        <f>'Upload Sheet Pull'!A240</f>
        <v>Budget</v>
      </c>
      <c r="B238" s="144" t="str">
        <f>'Upload Sheet Pull'!B240</f>
        <v/>
      </c>
      <c r="C238" s="144">
        <f>'Upload Sheet Pull'!C240</f>
        <v>800</v>
      </c>
      <c r="D238" s="144" t="str">
        <f>'Upload Sheet Pull'!D240</f>
        <v>083</v>
      </c>
      <c r="E238" s="144"/>
      <c r="F238" s="144" t="str">
        <f>IF('Upload Sheet Pull'!E240="","",'Upload Sheet Pull'!E240)</f>
        <v/>
      </c>
      <c r="G238" s="144"/>
      <c r="H238" s="152">
        <f>'Upload Sheet Pull'!J240</f>
        <v>0</v>
      </c>
      <c r="I238" s="152">
        <f>'Upload Sheet Pull'!K240</f>
        <v>0</v>
      </c>
      <c r="J238" s="152">
        <f>'Upload Sheet Pull'!L240</f>
        <v>0</v>
      </c>
      <c r="K238" s="152">
        <f>'Upload Sheet Pull'!M240</f>
        <v>0</v>
      </c>
      <c r="L238" s="152">
        <f>'Upload Sheet Pull'!N240</f>
        <v>0</v>
      </c>
      <c r="M238" s="152">
        <f>'Upload Sheet Pull'!O240</f>
        <v>0</v>
      </c>
      <c r="N238" s="152">
        <f>'Upload Sheet Pull'!P240</f>
        <v>0</v>
      </c>
      <c r="O238" s="152">
        <f>'Upload Sheet Pull'!Q240</f>
        <v>0</v>
      </c>
      <c r="P238" s="152">
        <f>'Upload Sheet Pull'!R240</f>
        <v>0</v>
      </c>
      <c r="Q238" s="152">
        <f>'Upload Sheet Pull'!S240</f>
        <v>0</v>
      </c>
      <c r="R238" s="152">
        <f>'Upload Sheet Pull'!T240</f>
        <v>0</v>
      </c>
      <c r="S238" s="152">
        <f>'Upload Sheet Pull'!U240</f>
        <v>0</v>
      </c>
      <c r="T238" s="152">
        <f t="shared" si="1"/>
        <v>0</v>
      </c>
    </row>
    <row r="239" ht="12.75" customHeight="1">
      <c r="A239" s="144" t="str">
        <f>'Upload Sheet Pull'!A241</f>
        <v>Budget</v>
      </c>
      <c r="B239" s="144" t="str">
        <f>'Upload Sheet Pull'!B241</f>
        <v/>
      </c>
      <c r="C239" s="144">
        <f>'Upload Sheet Pull'!C241</f>
        <v>800</v>
      </c>
      <c r="D239" s="144" t="str">
        <f>'Upload Sheet Pull'!D241</f>
        <v>083</v>
      </c>
      <c r="E239" s="144"/>
      <c r="F239" s="144" t="str">
        <f>IF('Upload Sheet Pull'!E241="","",'Upload Sheet Pull'!E241)</f>
        <v/>
      </c>
      <c r="G239" s="144"/>
      <c r="H239" s="152">
        <f>'Upload Sheet Pull'!J241</f>
        <v>0</v>
      </c>
      <c r="I239" s="152">
        <f>'Upload Sheet Pull'!K241</f>
        <v>0</v>
      </c>
      <c r="J239" s="152">
        <f>'Upload Sheet Pull'!L241</f>
        <v>0</v>
      </c>
      <c r="K239" s="152">
        <f>'Upload Sheet Pull'!M241</f>
        <v>0</v>
      </c>
      <c r="L239" s="152">
        <f>'Upload Sheet Pull'!N241</f>
        <v>0</v>
      </c>
      <c r="M239" s="152">
        <f>'Upload Sheet Pull'!O241</f>
        <v>0</v>
      </c>
      <c r="N239" s="152">
        <f>'Upload Sheet Pull'!P241</f>
        <v>0</v>
      </c>
      <c r="O239" s="152">
        <f>'Upload Sheet Pull'!Q241</f>
        <v>0</v>
      </c>
      <c r="P239" s="152">
        <f>'Upload Sheet Pull'!R241</f>
        <v>0</v>
      </c>
      <c r="Q239" s="152">
        <f>'Upload Sheet Pull'!S241</f>
        <v>0</v>
      </c>
      <c r="R239" s="152">
        <f>'Upload Sheet Pull'!T241</f>
        <v>0</v>
      </c>
      <c r="S239" s="152">
        <f>'Upload Sheet Pull'!U241</f>
        <v>0</v>
      </c>
      <c r="T239" s="152">
        <f t="shared" si="1"/>
        <v>0</v>
      </c>
    </row>
    <row r="240" ht="12.75" customHeight="1">
      <c r="A240" s="144" t="str">
        <f>'Upload Sheet Pull'!A242</f>
        <v>Budget</v>
      </c>
      <c r="B240" s="144" t="str">
        <f>'Upload Sheet Pull'!B242</f>
        <v/>
      </c>
      <c r="C240" s="144">
        <f>'Upload Sheet Pull'!C242</f>
        <v>800</v>
      </c>
      <c r="D240" s="144" t="str">
        <f>'Upload Sheet Pull'!D242</f>
        <v>083</v>
      </c>
      <c r="E240" s="144"/>
      <c r="F240" s="144" t="str">
        <f>IF('Upload Sheet Pull'!E242="","",'Upload Sheet Pull'!E242)</f>
        <v/>
      </c>
      <c r="G240" s="144"/>
      <c r="H240" s="152">
        <f>'Upload Sheet Pull'!J242</f>
        <v>0</v>
      </c>
      <c r="I240" s="152">
        <f>'Upload Sheet Pull'!K242</f>
        <v>0</v>
      </c>
      <c r="J240" s="152">
        <f>'Upload Sheet Pull'!L242</f>
        <v>0</v>
      </c>
      <c r="K240" s="152">
        <f>'Upload Sheet Pull'!M242</f>
        <v>0</v>
      </c>
      <c r="L240" s="152">
        <f>'Upload Sheet Pull'!N242</f>
        <v>0</v>
      </c>
      <c r="M240" s="152">
        <f>'Upload Sheet Pull'!O242</f>
        <v>0</v>
      </c>
      <c r="N240" s="152">
        <f>'Upload Sheet Pull'!P242</f>
        <v>0</v>
      </c>
      <c r="O240" s="152">
        <f>'Upload Sheet Pull'!Q242</f>
        <v>0</v>
      </c>
      <c r="P240" s="152">
        <f>'Upload Sheet Pull'!R242</f>
        <v>0</v>
      </c>
      <c r="Q240" s="152">
        <f>'Upload Sheet Pull'!S242</f>
        <v>0</v>
      </c>
      <c r="R240" s="152">
        <f>'Upload Sheet Pull'!T242</f>
        <v>0</v>
      </c>
      <c r="S240" s="152">
        <f>'Upload Sheet Pull'!U242</f>
        <v>0</v>
      </c>
      <c r="T240" s="152">
        <f t="shared" si="1"/>
        <v>0</v>
      </c>
    </row>
    <row r="241" ht="12.75" customHeight="1">
      <c r="A241" s="144" t="str">
        <f>'Upload Sheet Pull'!A243</f>
        <v>Budget</v>
      </c>
      <c r="B241" s="144" t="str">
        <f>'Upload Sheet Pull'!B243</f>
        <v>7004-000000</v>
      </c>
      <c r="C241" s="144">
        <f>'Upload Sheet Pull'!C243</f>
        <v>900</v>
      </c>
      <c r="D241" s="144" t="str">
        <f>'Upload Sheet Pull'!D243</f>
        <v>083</v>
      </c>
      <c r="E241" s="144"/>
      <c r="F241" s="144" t="str">
        <f>IF('Upload Sheet Pull'!E243="","",'Upload Sheet Pull'!E243)</f>
        <v/>
      </c>
      <c r="G241" s="144"/>
      <c r="H241" s="152">
        <f>'Upload Sheet Pull'!J243</f>
        <v>0</v>
      </c>
      <c r="I241" s="152">
        <f>'Upload Sheet Pull'!K243</f>
        <v>0</v>
      </c>
      <c r="J241" s="152">
        <f>'Upload Sheet Pull'!L243</f>
        <v>0</v>
      </c>
      <c r="K241" s="152">
        <f>'Upload Sheet Pull'!M243</f>
        <v>0</v>
      </c>
      <c r="L241" s="152">
        <f>'Upload Sheet Pull'!N243</f>
        <v>0</v>
      </c>
      <c r="M241" s="152">
        <f>'Upload Sheet Pull'!O243</f>
        <v>0</v>
      </c>
      <c r="N241" s="152">
        <f>'Upload Sheet Pull'!P243</f>
        <v>0</v>
      </c>
      <c r="O241" s="152">
        <f>'Upload Sheet Pull'!Q243</f>
        <v>0</v>
      </c>
      <c r="P241" s="152">
        <f>'Upload Sheet Pull'!R243</f>
        <v>0</v>
      </c>
      <c r="Q241" s="152">
        <f>'Upload Sheet Pull'!S243</f>
        <v>0</v>
      </c>
      <c r="R241" s="152">
        <f>'Upload Sheet Pull'!T243</f>
        <v>0</v>
      </c>
      <c r="S241" s="152">
        <f>'Upload Sheet Pull'!U243</f>
        <v>0</v>
      </c>
      <c r="T241" s="152">
        <f t="shared" si="1"/>
        <v>0</v>
      </c>
    </row>
    <row r="242" ht="12.75" customHeight="1">
      <c r="A242" s="144" t="str">
        <f>'Upload Sheet Pull'!A244</f>
        <v>Budget</v>
      </c>
      <c r="B242" s="144" t="str">
        <f>'Upload Sheet Pull'!B244</f>
        <v>7008-000000</v>
      </c>
      <c r="C242" s="144">
        <f>'Upload Sheet Pull'!C244</f>
        <v>900</v>
      </c>
      <c r="D242" s="144" t="str">
        <f>'Upload Sheet Pull'!D244</f>
        <v>083</v>
      </c>
      <c r="E242" s="144"/>
      <c r="F242" s="144" t="str">
        <f>IF('Upload Sheet Pull'!E244="","",'Upload Sheet Pull'!E244)</f>
        <v/>
      </c>
      <c r="G242" s="144"/>
      <c r="H242" s="152">
        <f>'Upload Sheet Pull'!J244</f>
        <v>0</v>
      </c>
      <c r="I242" s="152">
        <f>'Upload Sheet Pull'!K244</f>
        <v>0</v>
      </c>
      <c r="J242" s="152">
        <f>'Upload Sheet Pull'!L244</f>
        <v>0</v>
      </c>
      <c r="K242" s="152">
        <f>'Upload Sheet Pull'!M244</f>
        <v>0</v>
      </c>
      <c r="L242" s="152">
        <f>'Upload Sheet Pull'!N244</f>
        <v>0</v>
      </c>
      <c r="M242" s="152">
        <f>'Upload Sheet Pull'!O244</f>
        <v>0</v>
      </c>
      <c r="N242" s="152">
        <f>'Upload Sheet Pull'!P244</f>
        <v>0</v>
      </c>
      <c r="O242" s="152">
        <f>'Upload Sheet Pull'!Q244</f>
        <v>0</v>
      </c>
      <c r="P242" s="152">
        <f>'Upload Sheet Pull'!R244</f>
        <v>0</v>
      </c>
      <c r="Q242" s="152">
        <f>'Upload Sheet Pull'!S244</f>
        <v>0</v>
      </c>
      <c r="R242" s="152">
        <f>'Upload Sheet Pull'!T244</f>
        <v>0</v>
      </c>
      <c r="S242" s="152">
        <f>'Upload Sheet Pull'!U244</f>
        <v>0</v>
      </c>
      <c r="T242" s="152">
        <f t="shared" si="1"/>
        <v>0</v>
      </c>
    </row>
    <row r="243" ht="12.75" customHeight="1">
      <c r="A243" s="144" t="str">
        <f>'Upload Sheet Pull'!A245</f>
        <v>Budget</v>
      </c>
      <c r="B243" s="144" t="str">
        <f>'Upload Sheet Pull'!B245</f>
        <v>7010-000000</v>
      </c>
      <c r="C243" s="144">
        <f>'Upload Sheet Pull'!C245</f>
        <v>900</v>
      </c>
      <c r="D243" s="144" t="str">
        <f>'Upload Sheet Pull'!D245</f>
        <v>083</v>
      </c>
      <c r="E243" s="144"/>
      <c r="F243" s="144" t="str">
        <f>IF('Upload Sheet Pull'!E245="","",'Upload Sheet Pull'!E245)</f>
        <v/>
      </c>
      <c r="G243" s="144"/>
      <c r="H243" s="152">
        <f>'Upload Sheet Pull'!J245</f>
        <v>0</v>
      </c>
      <c r="I243" s="152">
        <f>'Upload Sheet Pull'!K245</f>
        <v>0</v>
      </c>
      <c r="J243" s="152">
        <f>'Upload Sheet Pull'!L245</f>
        <v>0</v>
      </c>
      <c r="K243" s="152">
        <f>'Upload Sheet Pull'!M245</f>
        <v>0</v>
      </c>
      <c r="L243" s="152">
        <f>'Upload Sheet Pull'!N245</f>
        <v>0</v>
      </c>
      <c r="M243" s="152">
        <f>'Upload Sheet Pull'!O245</f>
        <v>0</v>
      </c>
      <c r="N243" s="152">
        <f>'Upload Sheet Pull'!P245</f>
        <v>0</v>
      </c>
      <c r="O243" s="152">
        <f>'Upload Sheet Pull'!Q245</f>
        <v>0</v>
      </c>
      <c r="P243" s="152">
        <f>'Upload Sheet Pull'!R245</f>
        <v>0</v>
      </c>
      <c r="Q243" s="152">
        <f>'Upload Sheet Pull'!S245</f>
        <v>0</v>
      </c>
      <c r="R243" s="152">
        <f>'Upload Sheet Pull'!T245</f>
        <v>0</v>
      </c>
      <c r="S243" s="152">
        <f>'Upload Sheet Pull'!U245</f>
        <v>0</v>
      </c>
      <c r="T243" s="152">
        <f t="shared" si="1"/>
        <v>0</v>
      </c>
    </row>
    <row r="244" ht="12.75" customHeight="1">
      <c r="A244" s="144" t="str">
        <f>'Upload Sheet Pull'!A246</f>
        <v>Budget</v>
      </c>
      <c r="B244" s="144" t="str">
        <f>'Upload Sheet Pull'!B246</f>
        <v>7012-000000</v>
      </c>
      <c r="C244" s="144">
        <f>'Upload Sheet Pull'!C246</f>
        <v>900</v>
      </c>
      <c r="D244" s="144" t="str">
        <f>'Upload Sheet Pull'!D246</f>
        <v>083</v>
      </c>
      <c r="E244" s="144"/>
      <c r="F244" s="144" t="str">
        <f>IF('Upload Sheet Pull'!E246="","",'Upload Sheet Pull'!E246)</f>
        <v/>
      </c>
      <c r="G244" s="144"/>
      <c r="H244" s="152">
        <f>'Upload Sheet Pull'!J246</f>
        <v>30</v>
      </c>
      <c r="I244" s="152">
        <f>'Upload Sheet Pull'!K246</f>
        <v>30</v>
      </c>
      <c r="J244" s="152">
        <f>'Upload Sheet Pull'!L246</f>
        <v>30</v>
      </c>
      <c r="K244" s="152">
        <f>'Upload Sheet Pull'!M246</f>
        <v>30</v>
      </c>
      <c r="L244" s="152">
        <f>'Upload Sheet Pull'!N246</f>
        <v>30</v>
      </c>
      <c r="M244" s="152">
        <f>'Upload Sheet Pull'!O246</f>
        <v>30</v>
      </c>
      <c r="N244" s="152">
        <f>'Upload Sheet Pull'!P246</f>
        <v>30</v>
      </c>
      <c r="O244" s="152">
        <f>'Upload Sheet Pull'!Q246</f>
        <v>30</v>
      </c>
      <c r="P244" s="152">
        <f>'Upload Sheet Pull'!R246</f>
        <v>30</v>
      </c>
      <c r="Q244" s="152">
        <f>'Upload Sheet Pull'!S246</f>
        <v>30</v>
      </c>
      <c r="R244" s="152">
        <f>'Upload Sheet Pull'!T246</f>
        <v>30</v>
      </c>
      <c r="S244" s="152">
        <f>'Upload Sheet Pull'!U246</f>
        <v>30</v>
      </c>
      <c r="T244" s="152">
        <f t="shared" si="1"/>
        <v>360</v>
      </c>
    </row>
    <row r="245" ht="12.75" customHeight="1">
      <c r="A245" s="144" t="str">
        <f>'Upload Sheet Pull'!A247</f>
        <v>Budget</v>
      </c>
      <c r="B245" s="144" t="str">
        <f>'Upload Sheet Pull'!B247</f>
        <v>7014-000000</v>
      </c>
      <c r="C245" s="144">
        <f>'Upload Sheet Pull'!C247</f>
        <v>900</v>
      </c>
      <c r="D245" s="144" t="str">
        <f>'Upload Sheet Pull'!D247</f>
        <v>083</v>
      </c>
      <c r="E245" s="144"/>
      <c r="F245" s="144" t="str">
        <f>IF('Upload Sheet Pull'!E247="","",'Upload Sheet Pull'!E247)</f>
        <v/>
      </c>
      <c r="G245" s="144"/>
      <c r="H245" s="152">
        <f>'Upload Sheet Pull'!J247</f>
        <v>0</v>
      </c>
      <c r="I245" s="152">
        <f>'Upload Sheet Pull'!K247</f>
        <v>0</v>
      </c>
      <c r="J245" s="152">
        <f>'Upload Sheet Pull'!L247</f>
        <v>0</v>
      </c>
      <c r="K245" s="152">
        <f>'Upload Sheet Pull'!M247</f>
        <v>0</v>
      </c>
      <c r="L245" s="152">
        <f>'Upload Sheet Pull'!N247</f>
        <v>35</v>
      </c>
      <c r="M245" s="152">
        <f>'Upload Sheet Pull'!O247</f>
        <v>0</v>
      </c>
      <c r="N245" s="152">
        <f>'Upload Sheet Pull'!P247</f>
        <v>35</v>
      </c>
      <c r="O245" s="152">
        <f>'Upload Sheet Pull'!Q247</f>
        <v>35</v>
      </c>
      <c r="P245" s="152">
        <f>'Upload Sheet Pull'!R247</f>
        <v>35</v>
      </c>
      <c r="Q245" s="152">
        <f>'Upload Sheet Pull'!S247</f>
        <v>35</v>
      </c>
      <c r="R245" s="152">
        <f>'Upload Sheet Pull'!T247</f>
        <v>35</v>
      </c>
      <c r="S245" s="152">
        <f>'Upload Sheet Pull'!U247</f>
        <v>0</v>
      </c>
      <c r="T245" s="152">
        <f t="shared" si="1"/>
        <v>210</v>
      </c>
    </row>
    <row r="246" ht="12.75" customHeight="1">
      <c r="A246" s="144" t="str">
        <f>'Upload Sheet Pull'!A248</f>
        <v>Budget</v>
      </c>
      <c r="B246" s="144" t="str">
        <f>'Upload Sheet Pull'!B248</f>
        <v>7020-000000</v>
      </c>
      <c r="C246" s="144">
        <f>'Upload Sheet Pull'!C248</f>
        <v>900</v>
      </c>
      <c r="D246" s="144" t="str">
        <f>'Upload Sheet Pull'!D248</f>
        <v>083</v>
      </c>
      <c r="E246" s="144"/>
      <c r="F246" s="144" t="str">
        <f>IF('Upload Sheet Pull'!E248="","",'Upload Sheet Pull'!E248)</f>
        <v/>
      </c>
      <c r="G246" s="144"/>
      <c r="H246" s="152">
        <f>'Upload Sheet Pull'!J248</f>
        <v>0</v>
      </c>
      <c r="I246" s="152">
        <f>'Upload Sheet Pull'!K248</f>
        <v>0</v>
      </c>
      <c r="J246" s="152">
        <f>'Upload Sheet Pull'!L248</f>
        <v>0</v>
      </c>
      <c r="K246" s="152">
        <f>'Upload Sheet Pull'!M248</f>
        <v>0</v>
      </c>
      <c r="L246" s="152">
        <f>'Upload Sheet Pull'!N248</f>
        <v>0</v>
      </c>
      <c r="M246" s="152">
        <f>'Upload Sheet Pull'!O248</f>
        <v>0</v>
      </c>
      <c r="N246" s="152">
        <f>'Upload Sheet Pull'!P248</f>
        <v>0</v>
      </c>
      <c r="O246" s="152">
        <f>'Upload Sheet Pull'!Q248</f>
        <v>0</v>
      </c>
      <c r="P246" s="152">
        <f>'Upload Sheet Pull'!R248</f>
        <v>0</v>
      </c>
      <c r="Q246" s="152">
        <f>'Upload Sheet Pull'!S248</f>
        <v>0</v>
      </c>
      <c r="R246" s="152">
        <f>'Upload Sheet Pull'!T248</f>
        <v>0</v>
      </c>
      <c r="S246" s="152">
        <f>'Upload Sheet Pull'!U248</f>
        <v>0</v>
      </c>
      <c r="T246" s="152">
        <f t="shared" si="1"/>
        <v>0</v>
      </c>
    </row>
    <row r="247" ht="12.75" customHeight="1">
      <c r="A247" s="144" t="str">
        <f>'Upload Sheet Pull'!A249</f>
        <v>Budget</v>
      </c>
      <c r="B247" s="144" t="str">
        <f>'Upload Sheet Pull'!B249</f>
        <v>7022-000000</v>
      </c>
      <c r="C247" s="144">
        <f>'Upload Sheet Pull'!C249</f>
        <v>900</v>
      </c>
      <c r="D247" s="144" t="str">
        <f>'Upload Sheet Pull'!D249</f>
        <v>083</v>
      </c>
      <c r="E247" s="144"/>
      <c r="F247" s="144" t="str">
        <f>IF('Upload Sheet Pull'!E249="","",'Upload Sheet Pull'!E249)</f>
        <v/>
      </c>
      <c r="G247" s="144"/>
      <c r="H247" s="152">
        <f>'Upload Sheet Pull'!J249</f>
        <v>0</v>
      </c>
      <c r="I247" s="152">
        <f>'Upload Sheet Pull'!K249</f>
        <v>0</v>
      </c>
      <c r="J247" s="152">
        <f>'Upload Sheet Pull'!L249</f>
        <v>0</v>
      </c>
      <c r="K247" s="152">
        <f>'Upload Sheet Pull'!M249</f>
        <v>0</v>
      </c>
      <c r="L247" s="152">
        <f>'Upload Sheet Pull'!N249</f>
        <v>0</v>
      </c>
      <c r="M247" s="152">
        <f>'Upload Sheet Pull'!O249</f>
        <v>0</v>
      </c>
      <c r="N247" s="152">
        <f>'Upload Sheet Pull'!P249</f>
        <v>0</v>
      </c>
      <c r="O247" s="152">
        <f>'Upload Sheet Pull'!Q249</f>
        <v>0</v>
      </c>
      <c r="P247" s="152">
        <f>'Upload Sheet Pull'!R249</f>
        <v>0</v>
      </c>
      <c r="Q247" s="152">
        <f>'Upload Sheet Pull'!S249</f>
        <v>0</v>
      </c>
      <c r="R247" s="152">
        <f>'Upload Sheet Pull'!T249</f>
        <v>0</v>
      </c>
      <c r="S247" s="152">
        <f>'Upload Sheet Pull'!U249</f>
        <v>0</v>
      </c>
      <c r="T247" s="152">
        <f t="shared" si="1"/>
        <v>0</v>
      </c>
    </row>
    <row r="248" ht="12.75" customHeight="1">
      <c r="A248" s="144" t="str">
        <f>'Upload Sheet Pull'!A250</f>
        <v>Budget</v>
      </c>
      <c r="B248" s="144" t="str">
        <f>'Upload Sheet Pull'!B250</f>
        <v>7026-000000</v>
      </c>
      <c r="C248" s="144">
        <f>'Upload Sheet Pull'!C250</f>
        <v>900</v>
      </c>
      <c r="D248" s="144" t="str">
        <f>'Upload Sheet Pull'!D250</f>
        <v>083</v>
      </c>
      <c r="E248" s="144"/>
      <c r="F248" s="144" t="str">
        <f>IF('Upload Sheet Pull'!E250="","",'Upload Sheet Pull'!E250)</f>
        <v/>
      </c>
      <c r="G248" s="144"/>
      <c r="H248" s="152">
        <f>'Upload Sheet Pull'!J250</f>
        <v>0</v>
      </c>
      <c r="I248" s="152">
        <f>'Upload Sheet Pull'!K250</f>
        <v>0</v>
      </c>
      <c r="J248" s="152">
        <f>'Upload Sheet Pull'!L250</f>
        <v>0</v>
      </c>
      <c r="K248" s="152">
        <f>'Upload Sheet Pull'!M250</f>
        <v>0</v>
      </c>
      <c r="L248" s="152">
        <f>'Upload Sheet Pull'!N250</f>
        <v>0</v>
      </c>
      <c r="M248" s="152">
        <f>'Upload Sheet Pull'!O250</f>
        <v>0</v>
      </c>
      <c r="N248" s="152">
        <f>'Upload Sheet Pull'!P250</f>
        <v>0</v>
      </c>
      <c r="O248" s="152">
        <f>'Upload Sheet Pull'!Q250</f>
        <v>0</v>
      </c>
      <c r="P248" s="152">
        <f>'Upload Sheet Pull'!R250</f>
        <v>0</v>
      </c>
      <c r="Q248" s="152">
        <f>'Upload Sheet Pull'!S250</f>
        <v>0</v>
      </c>
      <c r="R248" s="152">
        <f>'Upload Sheet Pull'!T250</f>
        <v>0</v>
      </c>
      <c r="S248" s="152">
        <f>'Upload Sheet Pull'!U250</f>
        <v>0</v>
      </c>
      <c r="T248" s="152">
        <f t="shared" si="1"/>
        <v>0</v>
      </c>
    </row>
    <row r="249" ht="12.75" customHeight="1">
      <c r="A249" s="144" t="str">
        <f>'Upload Sheet Pull'!A251</f>
        <v>Budget</v>
      </c>
      <c r="B249" s="144" t="str">
        <f>'Upload Sheet Pull'!B251</f>
        <v>7030-000000</v>
      </c>
      <c r="C249" s="144">
        <f>'Upload Sheet Pull'!C251</f>
        <v>900</v>
      </c>
      <c r="D249" s="144" t="str">
        <f>'Upload Sheet Pull'!D251</f>
        <v>083</v>
      </c>
      <c r="E249" s="144"/>
      <c r="F249" s="144" t="str">
        <f>IF('Upload Sheet Pull'!E251="","",'Upload Sheet Pull'!E251)</f>
        <v/>
      </c>
      <c r="G249" s="144"/>
      <c r="H249" s="152">
        <f>'Upload Sheet Pull'!J251</f>
        <v>15</v>
      </c>
      <c r="I249" s="152">
        <f>'Upload Sheet Pull'!K251</f>
        <v>15</v>
      </c>
      <c r="J249" s="152">
        <f>'Upload Sheet Pull'!L251</f>
        <v>15</v>
      </c>
      <c r="K249" s="152">
        <f>'Upload Sheet Pull'!M251</f>
        <v>15</v>
      </c>
      <c r="L249" s="152">
        <f>'Upload Sheet Pull'!N251</f>
        <v>15</v>
      </c>
      <c r="M249" s="152">
        <f>'Upload Sheet Pull'!O251</f>
        <v>15</v>
      </c>
      <c r="N249" s="152">
        <f>'Upload Sheet Pull'!P251</f>
        <v>15</v>
      </c>
      <c r="O249" s="152">
        <f>'Upload Sheet Pull'!Q251</f>
        <v>15</v>
      </c>
      <c r="P249" s="152">
        <f>'Upload Sheet Pull'!R251</f>
        <v>15</v>
      </c>
      <c r="Q249" s="152">
        <f>'Upload Sheet Pull'!S251</f>
        <v>15</v>
      </c>
      <c r="R249" s="152">
        <f>'Upload Sheet Pull'!T251</f>
        <v>15</v>
      </c>
      <c r="S249" s="152">
        <f>'Upload Sheet Pull'!U251</f>
        <v>15</v>
      </c>
      <c r="T249" s="152">
        <f t="shared" si="1"/>
        <v>180</v>
      </c>
    </row>
    <row r="250" ht="12.75" customHeight="1">
      <c r="A250" s="144" t="str">
        <f>'Upload Sheet Pull'!A252</f>
        <v>Budget</v>
      </c>
      <c r="B250" s="144" t="str">
        <f>'Upload Sheet Pull'!B252</f>
        <v>7032-000000</v>
      </c>
      <c r="C250" s="144">
        <f>'Upload Sheet Pull'!C252</f>
        <v>900</v>
      </c>
      <c r="D250" s="144" t="str">
        <f>'Upload Sheet Pull'!D252</f>
        <v>083</v>
      </c>
      <c r="E250" s="144"/>
      <c r="F250" s="144" t="str">
        <f>IF('Upload Sheet Pull'!E252="","",'Upload Sheet Pull'!E252)</f>
        <v/>
      </c>
      <c r="G250" s="144"/>
      <c r="H250" s="152">
        <f>'Upload Sheet Pull'!J252</f>
        <v>0</v>
      </c>
      <c r="I250" s="152">
        <f>'Upload Sheet Pull'!K252</f>
        <v>0</v>
      </c>
      <c r="J250" s="152">
        <f>'Upload Sheet Pull'!L252</f>
        <v>0</v>
      </c>
      <c r="K250" s="152">
        <f>'Upload Sheet Pull'!M252</f>
        <v>0</v>
      </c>
      <c r="L250" s="152">
        <f>'Upload Sheet Pull'!N252</f>
        <v>0</v>
      </c>
      <c r="M250" s="152">
        <f>'Upload Sheet Pull'!O252</f>
        <v>0</v>
      </c>
      <c r="N250" s="152">
        <f>'Upload Sheet Pull'!P252</f>
        <v>0</v>
      </c>
      <c r="O250" s="152">
        <f>'Upload Sheet Pull'!Q252</f>
        <v>0</v>
      </c>
      <c r="P250" s="152">
        <f>'Upload Sheet Pull'!R252</f>
        <v>0</v>
      </c>
      <c r="Q250" s="152">
        <f>'Upload Sheet Pull'!S252</f>
        <v>0</v>
      </c>
      <c r="R250" s="152">
        <f>'Upload Sheet Pull'!T252</f>
        <v>0</v>
      </c>
      <c r="S250" s="152">
        <f>'Upload Sheet Pull'!U252</f>
        <v>0</v>
      </c>
      <c r="T250" s="152">
        <f t="shared" si="1"/>
        <v>0</v>
      </c>
    </row>
    <row r="251" ht="12.75" customHeight="1">
      <c r="A251" s="144" t="str">
        <f>'Upload Sheet Pull'!A253</f>
        <v>Budget</v>
      </c>
      <c r="B251" s="144" t="str">
        <f>'Upload Sheet Pull'!B253</f>
        <v>7034-000000</v>
      </c>
      <c r="C251" s="144">
        <f>'Upload Sheet Pull'!C253</f>
        <v>900</v>
      </c>
      <c r="D251" s="144" t="str">
        <f>'Upload Sheet Pull'!D253</f>
        <v>083</v>
      </c>
      <c r="E251" s="144"/>
      <c r="F251" s="144" t="str">
        <f>IF('Upload Sheet Pull'!E253="","",'Upload Sheet Pull'!E253)</f>
        <v/>
      </c>
      <c r="G251" s="144"/>
      <c r="H251" s="152">
        <f>'Upload Sheet Pull'!J253</f>
        <v>0</v>
      </c>
      <c r="I251" s="152">
        <f>'Upload Sheet Pull'!K253</f>
        <v>0</v>
      </c>
      <c r="J251" s="152">
        <f>'Upload Sheet Pull'!L253</f>
        <v>0</v>
      </c>
      <c r="K251" s="152">
        <f>'Upload Sheet Pull'!M253</f>
        <v>0</v>
      </c>
      <c r="L251" s="152">
        <f>'Upload Sheet Pull'!N253</f>
        <v>0</v>
      </c>
      <c r="M251" s="152">
        <f>'Upload Sheet Pull'!O253</f>
        <v>0</v>
      </c>
      <c r="N251" s="152">
        <f>'Upload Sheet Pull'!P253</f>
        <v>0</v>
      </c>
      <c r="O251" s="152">
        <f>'Upload Sheet Pull'!Q253</f>
        <v>0</v>
      </c>
      <c r="P251" s="152">
        <f>'Upload Sheet Pull'!R253</f>
        <v>0</v>
      </c>
      <c r="Q251" s="152">
        <f>'Upload Sheet Pull'!S253</f>
        <v>0</v>
      </c>
      <c r="R251" s="152">
        <f>'Upload Sheet Pull'!T253</f>
        <v>0</v>
      </c>
      <c r="S251" s="152">
        <f>'Upload Sheet Pull'!U253</f>
        <v>0</v>
      </c>
      <c r="T251" s="152">
        <f t="shared" si="1"/>
        <v>0</v>
      </c>
    </row>
    <row r="252" ht="12.75" customHeight="1">
      <c r="A252" s="144" t="str">
        <f>'Upload Sheet Pull'!A254</f>
        <v>Budget</v>
      </c>
      <c r="B252" s="144" t="str">
        <f>'Upload Sheet Pull'!B254</f>
        <v>7044-000000</v>
      </c>
      <c r="C252" s="144">
        <f>'Upload Sheet Pull'!C254</f>
        <v>900</v>
      </c>
      <c r="D252" s="144" t="str">
        <f>'Upload Sheet Pull'!D254</f>
        <v>083</v>
      </c>
      <c r="E252" s="144"/>
      <c r="F252" s="144" t="str">
        <f>IF('Upload Sheet Pull'!E254="","",'Upload Sheet Pull'!E254)</f>
        <v/>
      </c>
      <c r="G252" s="144"/>
      <c r="H252" s="152">
        <f>'Upload Sheet Pull'!J254</f>
        <v>25</v>
      </c>
      <c r="I252" s="152">
        <f>'Upload Sheet Pull'!K254</f>
        <v>25</v>
      </c>
      <c r="J252" s="152">
        <f>'Upload Sheet Pull'!L254</f>
        <v>25</v>
      </c>
      <c r="K252" s="152">
        <f>'Upload Sheet Pull'!M254</f>
        <v>25</v>
      </c>
      <c r="L252" s="152">
        <f>'Upload Sheet Pull'!N254</f>
        <v>25</v>
      </c>
      <c r="M252" s="152">
        <f>'Upload Sheet Pull'!O254</f>
        <v>25</v>
      </c>
      <c r="N252" s="152">
        <f>'Upload Sheet Pull'!P254</f>
        <v>25</v>
      </c>
      <c r="O252" s="152">
        <f>'Upload Sheet Pull'!Q254</f>
        <v>25</v>
      </c>
      <c r="P252" s="152">
        <f>'Upload Sheet Pull'!R254</f>
        <v>25</v>
      </c>
      <c r="Q252" s="152">
        <f>'Upload Sheet Pull'!S254</f>
        <v>25</v>
      </c>
      <c r="R252" s="152">
        <f>'Upload Sheet Pull'!T254</f>
        <v>25</v>
      </c>
      <c r="S252" s="152">
        <f>'Upload Sheet Pull'!U254</f>
        <v>25</v>
      </c>
      <c r="T252" s="152">
        <f t="shared" si="1"/>
        <v>300</v>
      </c>
    </row>
    <row r="253" ht="12.75" customHeight="1">
      <c r="A253" s="144" t="str">
        <f>'Upload Sheet Pull'!A255</f>
        <v>Budget</v>
      </c>
      <c r="B253" s="144" t="str">
        <f>'Upload Sheet Pull'!B255</f>
        <v>7046-000000</v>
      </c>
      <c r="C253" s="144">
        <f>'Upload Sheet Pull'!C255</f>
        <v>900</v>
      </c>
      <c r="D253" s="144" t="str">
        <f>'Upload Sheet Pull'!D255</f>
        <v>083</v>
      </c>
      <c r="E253" s="144"/>
      <c r="F253" s="144" t="str">
        <f>IF('Upload Sheet Pull'!E255="","",'Upload Sheet Pull'!E255)</f>
        <v/>
      </c>
      <c r="G253" s="144"/>
      <c r="H253" s="152">
        <f>'Upload Sheet Pull'!J255</f>
        <v>0</v>
      </c>
      <c r="I253" s="152">
        <f>'Upload Sheet Pull'!K255</f>
        <v>0</v>
      </c>
      <c r="J253" s="152">
        <f>'Upload Sheet Pull'!L255</f>
        <v>0</v>
      </c>
      <c r="K253" s="152">
        <f>'Upload Sheet Pull'!M255</f>
        <v>0</v>
      </c>
      <c r="L253" s="152">
        <f>'Upload Sheet Pull'!N255</f>
        <v>0</v>
      </c>
      <c r="M253" s="152">
        <f>'Upload Sheet Pull'!O255</f>
        <v>0</v>
      </c>
      <c r="N253" s="152">
        <f>'Upload Sheet Pull'!P255</f>
        <v>0</v>
      </c>
      <c r="O253" s="152">
        <f>'Upload Sheet Pull'!Q255</f>
        <v>0</v>
      </c>
      <c r="P253" s="152">
        <f>'Upload Sheet Pull'!R255</f>
        <v>0</v>
      </c>
      <c r="Q253" s="152">
        <f>'Upload Sheet Pull'!S255</f>
        <v>0</v>
      </c>
      <c r="R253" s="152">
        <f>'Upload Sheet Pull'!T255</f>
        <v>0</v>
      </c>
      <c r="S253" s="152">
        <f>'Upload Sheet Pull'!U255</f>
        <v>0</v>
      </c>
      <c r="T253" s="152">
        <f t="shared" si="1"/>
        <v>0</v>
      </c>
    </row>
    <row r="254" ht="12.75" customHeight="1">
      <c r="A254" s="144" t="str">
        <f>'Upload Sheet Pull'!A256</f>
        <v>Budget</v>
      </c>
      <c r="B254" s="144" t="str">
        <f>'Upload Sheet Pull'!B256</f>
        <v>7048-000000</v>
      </c>
      <c r="C254" s="144">
        <f>'Upload Sheet Pull'!C256</f>
        <v>900</v>
      </c>
      <c r="D254" s="144" t="str">
        <f>'Upload Sheet Pull'!D256</f>
        <v>083</v>
      </c>
      <c r="E254" s="144"/>
      <c r="F254" s="144" t="str">
        <f>IF('Upload Sheet Pull'!E256="","",'Upload Sheet Pull'!E256)</f>
        <v/>
      </c>
      <c r="G254" s="144"/>
      <c r="H254" s="152">
        <f>'Upload Sheet Pull'!J256</f>
        <v>0</v>
      </c>
      <c r="I254" s="152">
        <f>'Upload Sheet Pull'!K256</f>
        <v>0</v>
      </c>
      <c r="J254" s="152">
        <f>'Upload Sheet Pull'!L256</f>
        <v>0</v>
      </c>
      <c r="K254" s="152">
        <f>'Upload Sheet Pull'!M256</f>
        <v>0</v>
      </c>
      <c r="L254" s="152">
        <f>'Upload Sheet Pull'!N256</f>
        <v>0</v>
      </c>
      <c r="M254" s="152">
        <f>'Upload Sheet Pull'!O256</f>
        <v>0</v>
      </c>
      <c r="N254" s="152">
        <f>'Upload Sheet Pull'!P256</f>
        <v>0</v>
      </c>
      <c r="O254" s="152">
        <f>'Upload Sheet Pull'!Q256</f>
        <v>0</v>
      </c>
      <c r="P254" s="152">
        <f>'Upload Sheet Pull'!R256</f>
        <v>0</v>
      </c>
      <c r="Q254" s="152">
        <f>'Upload Sheet Pull'!S256</f>
        <v>0</v>
      </c>
      <c r="R254" s="152">
        <f>'Upload Sheet Pull'!T256</f>
        <v>0</v>
      </c>
      <c r="S254" s="152">
        <f>'Upload Sheet Pull'!U256</f>
        <v>0</v>
      </c>
      <c r="T254" s="152">
        <f t="shared" si="1"/>
        <v>0</v>
      </c>
    </row>
    <row r="255" ht="12.75" customHeight="1">
      <c r="A255" s="144" t="str">
        <f>'Upload Sheet Pull'!A257</f>
        <v>Budget</v>
      </c>
      <c r="B255" s="144" t="str">
        <f>'Upload Sheet Pull'!B257</f>
        <v>7070-000000</v>
      </c>
      <c r="C255" s="144">
        <f>'Upload Sheet Pull'!C257</f>
        <v>900</v>
      </c>
      <c r="D255" s="144" t="str">
        <f>'Upload Sheet Pull'!D257</f>
        <v>083</v>
      </c>
      <c r="E255" s="144"/>
      <c r="F255" s="144" t="str">
        <f>IF('Upload Sheet Pull'!E257="","",'Upload Sheet Pull'!E257)</f>
        <v/>
      </c>
      <c r="G255" s="144"/>
      <c r="H255" s="152">
        <f>'Upload Sheet Pull'!J257</f>
        <v>50</v>
      </c>
      <c r="I255" s="152">
        <f>'Upload Sheet Pull'!K257</f>
        <v>50</v>
      </c>
      <c r="J255" s="152">
        <f>'Upload Sheet Pull'!L257</f>
        <v>50</v>
      </c>
      <c r="K255" s="152">
        <f>'Upload Sheet Pull'!M257</f>
        <v>50</v>
      </c>
      <c r="L255" s="152">
        <f>'Upload Sheet Pull'!N257</f>
        <v>50</v>
      </c>
      <c r="M255" s="152">
        <f>'Upload Sheet Pull'!O257</f>
        <v>50</v>
      </c>
      <c r="N255" s="152">
        <f>'Upload Sheet Pull'!P257</f>
        <v>50</v>
      </c>
      <c r="O255" s="152">
        <f>'Upload Sheet Pull'!Q257</f>
        <v>75</v>
      </c>
      <c r="P255" s="152">
        <f>'Upload Sheet Pull'!R257</f>
        <v>100</v>
      </c>
      <c r="Q255" s="152">
        <f>'Upload Sheet Pull'!S257</f>
        <v>150</v>
      </c>
      <c r="R255" s="152">
        <f>'Upload Sheet Pull'!T257</f>
        <v>125</v>
      </c>
      <c r="S255" s="152">
        <f>'Upload Sheet Pull'!U257</f>
        <v>100</v>
      </c>
      <c r="T255" s="152">
        <f t="shared" si="1"/>
        <v>900</v>
      </c>
    </row>
    <row r="256" ht="12.75" customHeight="1">
      <c r="A256" s="144" t="str">
        <f>'Upload Sheet Pull'!A258</f>
        <v>Budget</v>
      </c>
      <c r="B256" s="144" t="str">
        <f>'Upload Sheet Pull'!B258</f>
        <v>7078-000000</v>
      </c>
      <c r="C256" s="144">
        <f>'Upload Sheet Pull'!C258</f>
        <v>900</v>
      </c>
      <c r="D256" s="144" t="str">
        <f>'Upload Sheet Pull'!D258</f>
        <v>083</v>
      </c>
      <c r="E256" s="144"/>
      <c r="F256" s="144" t="str">
        <f>IF('Upload Sheet Pull'!E258="","",'Upload Sheet Pull'!E258)</f>
        <v/>
      </c>
      <c r="G256" s="144"/>
      <c r="H256" s="152">
        <f>'Upload Sheet Pull'!J258</f>
        <v>125</v>
      </c>
      <c r="I256" s="152">
        <f>'Upload Sheet Pull'!K258</f>
        <v>0</v>
      </c>
      <c r="J256" s="152">
        <f>'Upload Sheet Pull'!L258</f>
        <v>125</v>
      </c>
      <c r="K256" s="152">
        <f>'Upload Sheet Pull'!M258</f>
        <v>0</v>
      </c>
      <c r="L256" s="152">
        <f>'Upload Sheet Pull'!N258</f>
        <v>0</v>
      </c>
      <c r="M256" s="152">
        <f>'Upload Sheet Pull'!O258</f>
        <v>0</v>
      </c>
      <c r="N256" s="152">
        <f>'Upload Sheet Pull'!P258</f>
        <v>0</v>
      </c>
      <c r="O256" s="152">
        <f>'Upload Sheet Pull'!Q258</f>
        <v>125</v>
      </c>
      <c r="P256" s="152">
        <f>'Upload Sheet Pull'!R258</f>
        <v>0</v>
      </c>
      <c r="Q256" s="152">
        <f>'Upload Sheet Pull'!S258</f>
        <v>125</v>
      </c>
      <c r="R256" s="152">
        <f>'Upload Sheet Pull'!T258</f>
        <v>0</v>
      </c>
      <c r="S256" s="152">
        <f>'Upload Sheet Pull'!U258</f>
        <v>0</v>
      </c>
      <c r="T256" s="152">
        <f t="shared" si="1"/>
        <v>500</v>
      </c>
    </row>
    <row r="257" ht="12.75" customHeight="1">
      <c r="A257" s="144" t="str">
        <f>'Upload Sheet Pull'!A259</f>
        <v>Budget</v>
      </c>
      <c r="B257" s="144" t="str">
        <f>'Upload Sheet Pull'!B259</f>
        <v>7086-000000</v>
      </c>
      <c r="C257" s="144">
        <f>'Upload Sheet Pull'!C259</f>
        <v>900</v>
      </c>
      <c r="D257" s="144" t="str">
        <f>'Upload Sheet Pull'!D259</f>
        <v>083</v>
      </c>
      <c r="E257" s="144"/>
      <c r="F257" s="144" t="str">
        <f>IF('Upload Sheet Pull'!E259="","",'Upload Sheet Pull'!E259)</f>
        <v/>
      </c>
      <c r="G257" s="144"/>
      <c r="H257" s="152">
        <f>'Upload Sheet Pull'!J259</f>
        <v>0</v>
      </c>
      <c r="I257" s="152">
        <f>'Upload Sheet Pull'!K259</f>
        <v>0</v>
      </c>
      <c r="J257" s="152">
        <f>'Upload Sheet Pull'!L259</f>
        <v>0</v>
      </c>
      <c r="K257" s="152">
        <f>'Upload Sheet Pull'!M259</f>
        <v>0</v>
      </c>
      <c r="L257" s="152">
        <f>'Upload Sheet Pull'!N259</f>
        <v>0</v>
      </c>
      <c r="M257" s="152">
        <f>'Upload Sheet Pull'!O259</f>
        <v>0</v>
      </c>
      <c r="N257" s="152">
        <f>'Upload Sheet Pull'!P259</f>
        <v>0</v>
      </c>
      <c r="O257" s="152">
        <f>'Upload Sheet Pull'!Q259</f>
        <v>0</v>
      </c>
      <c r="P257" s="152">
        <f>'Upload Sheet Pull'!R259</f>
        <v>0</v>
      </c>
      <c r="Q257" s="152">
        <f>'Upload Sheet Pull'!S259</f>
        <v>0</v>
      </c>
      <c r="R257" s="152">
        <f>'Upload Sheet Pull'!T259</f>
        <v>0</v>
      </c>
      <c r="S257" s="152">
        <f>'Upload Sheet Pull'!U259</f>
        <v>0</v>
      </c>
      <c r="T257" s="152">
        <f t="shared" si="1"/>
        <v>0</v>
      </c>
    </row>
    <row r="258" ht="12.75" customHeight="1">
      <c r="A258" s="144" t="str">
        <f>'Upload Sheet Pull'!A260</f>
        <v>Budget</v>
      </c>
      <c r="B258" s="144" t="str">
        <f>'Upload Sheet Pull'!B260</f>
        <v>7084-000000</v>
      </c>
      <c r="C258" s="144">
        <f>'Upload Sheet Pull'!C260</f>
        <v>900</v>
      </c>
      <c r="D258" s="144" t="str">
        <f>'Upload Sheet Pull'!D260</f>
        <v>083</v>
      </c>
      <c r="E258" s="144"/>
      <c r="F258" s="144" t="str">
        <f>IF('Upload Sheet Pull'!E260="","",'Upload Sheet Pull'!E260)</f>
        <v/>
      </c>
      <c r="G258" s="144"/>
      <c r="H258" s="152">
        <f>'Upload Sheet Pull'!J260</f>
        <v>0</v>
      </c>
      <c r="I258" s="152">
        <f>'Upload Sheet Pull'!K260</f>
        <v>0</v>
      </c>
      <c r="J258" s="152">
        <f>'Upload Sheet Pull'!L260</f>
        <v>150</v>
      </c>
      <c r="K258" s="152">
        <f>'Upload Sheet Pull'!M260</f>
        <v>0</v>
      </c>
      <c r="L258" s="152">
        <f>'Upload Sheet Pull'!N260</f>
        <v>0</v>
      </c>
      <c r="M258" s="152">
        <f>'Upload Sheet Pull'!O260</f>
        <v>0</v>
      </c>
      <c r="N258" s="152">
        <f>'Upload Sheet Pull'!P260</f>
        <v>0</v>
      </c>
      <c r="O258" s="152">
        <f>'Upload Sheet Pull'!Q260</f>
        <v>0</v>
      </c>
      <c r="P258" s="152">
        <f>'Upload Sheet Pull'!R260</f>
        <v>150</v>
      </c>
      <c r="Q258" s="152">
        <f>'Upload Sheet Pull'!S260</f>
        <v>0</v>
      </c>
      <c r="R258" s="152">
        <f>'Upload Sheet Pull'!T260</f>
        <v>0</v>
      </c>
      <c r="S258" s="152">
        <f>'Upload Sheet Pull'!U260</f>
        <v>0</v>
      </c>
      <c r="T258" s="152">
        <f t="shared" si="1"/>
        <v>300</v>
      </c>
    </row>
    <row r="259" ht="12.75" customHeight="1">
      <c r="A259" s="144" t="str">
        <f>'Upload Sheet Pull'!A261</f>
        <v>Budget</v>
      </c>
      <c r="B259" s="144" t="str">
        <f>'Upload Sheet Pull'!B261</f>
        <v>7088-000000</v>
      </c>
      <c r="C259" s="144">
        <f>'Upload Sheet Pull'!C261</f>
        <v>900</v>
      </c>
      <c r="D259" s="144" t="str">
        <f>'Upload Sheet Pull'!D261</f>
        <v>083</v>
      </c>
      <c r="E259" s="144"/>
      <c r="F259" s="144" t="str">
        <f>IF('Upload Sheet Pull'!E261="","",'Upload Sheet Pull'!E261)</f>
        <v/>
      </c>
      <c r="G259" s="144"/>
      <c r="H259" s="152">
        <f>'Upload Sheet Pull'!J261</f>
        <v>0</v>
      </c>
      <c r="I259" s="152">
        <f>'Upload Sheet Pull'!K261</f>
        <v>0</v>
      </c>
      <c r="J259" s="152">
        <f>'Upload Sheet Pull'!L261</f>
        <v>0</v>
      </c>
      <c r="K259" s="152">
        <f>'Upload Sheet Pull'!M261</f>
        <v>0</v>
      </c>
      <c r="L259" s="152">
        <f>'Upload Sheet Pull'!N261</f>
        <v>0</v>
      </c>
      <c r="M259" s="152">
        <f>'Upload Sheet Pull'!O261</f>
        <v>0</v>
      </c>
      <c r="N259" s="152">
        <f>'Upload Sheet Pull'!P261</f>
        <v>0</v>
      </c>
      <c r="O259" s="152">
        <f>'Upload Sheet Pull'!Q261</f>
        <v>0</v>
      </c>
      <c r="P259" s="152">
        <f>'Upload Sheet Pull'!R261</f>
        <v>0</v>
      </c>
      <c r="Q259" s="152">
        <f>'Upload Sheet Pull'!S261</f>
        <v>0</v>
      </c>
      <c r="R259" s="152">
        <f>'Upload Sheet Pull'!T261</f>
        <v>0</v>
      </c>
      <c r="S259" s="152">
        <f>'Upload Sheet Pull'!U261</f>
        <v>0</v>
      </c>
      <c r="T259" s="152">
        <f t="shared" si="1"/>
        <v>0</v>
      </c>
    </row>
    <row r="260" ht="12.75" customHeight="1">
      <c r="A260" s="144" t="str">
        <f>'Upload Sheet Pull'!A262</f>
        <v>Budget</v>
      </c>
      <c r="B260" s="144" t="str">
        <f>'Upload Sheet Pull'!B262</f>
        <v>7090-000000</v>
      </c>
      <c r="C260" s="144">
        <f>'Upload Sheet Pull'!C262</f>
        <v>900</v>
      </c>
      <c r="D260" s="144" t="str">
        <f>'Upload Sheet Pull'!D262</f>
        <v>083</v>
      </c>
      <c r="E260" s="144"/>
      <c r="F260" s="144" t="str">
        <f>IF('Upload Sheet Pull'!E262="","",'Upload Sheet Pull'!E262)</f>
        <v/>
      </c>
      <c r="G260" s="144"/>
      <c r="H260" s="152">
        <f>'Upload Sheet Pull'!J262</f>
        <v>0</v>
      </c>
      <c r="I260" s="152">
        <f>'Upload Sheet Pull'!K262</f>
        <v>0</v>
      </c>
      <c r="J260" s="152">
        <f>'Upload Sheet Pull'!L262</f>
        <v>0</v>
      </c>
      <c r="K260" s="152">
        <f>'Upload Sheet Pull'!M262</f>
        <v>0</v>
      </c>
      <c r="L260" s="152">
        <f>'Upload Sheet Pull'!N262</f>
        <v>0</v>
      </c>
      <c r="M260" s="152">
        <f>'Upload Sheet Pull'!O262</f>
        <v>0</v>
      </c>
      <c r="N260" s="152">
        <f>'Upload Sheet Pull'!P262</f>
        <v>0</v>
      </c>
      <c r="O260" s="152">
        <f>'Upload Sheet Pull'!Q262</f>
        <v>0</v>
      </c>
      <c r="P260" s="152">
        <f>'Upload Sheet Pull'!R262</f>
        <v>0</v>
      </c>
      <c r="Q260" s="152">
        <f>'Upload Sheet Pull'!S262</f>
        <v>0</v>
      </c>
      <c r="R260" s="152">
        <f>'Upload Sheet Pull'!T262</f>
        <v>0</v>
      </c>
      <c r="S260" s="152">
        <f>'Upload Sheet Pull'!U262</f>
        <v>0</v>
      </c>
      <c r="T260" s="152">
        <f t="shared" si="1"/>
        <v>0</v>
      </c>
    </row>
    <row r="261" ht="12.75" customHeight="1">
      <c r="A261" s="144" t="str">
        <f>'Upload Sheet Pull'!A263</f>
        <v>Budget</v>
      </c>
      <c r="B261" s="144" t="str">
        <f>'Upload Sheet Pull'!B263</f>
        <v/>
      </c>
      <c r="C261" s="144">
        <f>'Upload Sheet Pull'!C263</f>
        <v>900</v>
      </c>
      <c r="D261" s="144" t="str">
        <f>'Upload Sheet Pull'!D263</f>
        <v>083</v>
      </c>
      <c r="E261" s="144"/>
      <c r="F261" s="144" t="str">
        <f>IF('Upload Sheet Pull'!E263="","",'Upload Sheet Pull'!E263)</f>
        <v/>
      </c>
      <c r="G261" s="144"/>
      <c r="H261" s="152">
        <f>'Upload Sheet Pull'!J263</f>
        <v>0</v>
      </c>
      <c r="I261" s="152">
        <f>'Upload Sheet Pull'!K263</f>
        <v>0</v>
      </c>
      <c r="J261" s="152">
        <f>'Upload Sheet Pull'!L263</f>
        <v>0</v>
      </c>
      <c r="K261" s="152">
        <f>'Upload Sheet Pull'!M263</f>
        <v>0</v>
      </c>
      <c r="L261" s="152">
        <f>'Upload Sheet Pull'!N263</f>
        <v>0</v>
      </c>
      <c r="M261" s="152">
        <f>'Upload Sheet Pull'!O263</f>
        <v>0</v>
      </c>
      <c r="N261" s="152">
        <f>'Upload Sheet Pull'!P263</f>
        <v>0</v>
      </c>
      <c r="O261" s="152">
        <f>'Upload Sheet Pull'!Q263</f>
        <v>0</v>
      </c>
      <c r="P261" s="152">
        <f>'Upload Sheet Pull'!R263</f>
        <v>0</v>
      </c>
      <c r="Q261" s="152">
        <f>'Upload Sheet Pull'!S263</f>
        <v>0</v>
      </c>
      <c r="R261" s="152">
        <f>'Upload Sheet Pull'!T263</f>
        <v>0</v>
      </c>
      <c r="S261" s="152">
        <f>'Upload Sheet Pull'!U263</f>
        <v>0</v>
      </c>
      <c r="T261" s="152">
        <f t="shared" si="1"/>
        <v>0</v>
      </c>
    </row>
    <row r="262" ht="12.75" customHeight="1">
      <c r="A262" s="144" t="str">
        <f>'Upload Sheet Pull'!A264</f>
        <v>Budget</v>
      </c>
      <c r="B262" s="144" t="str">
        <f>'Upload Sheet Pull'!B264</f>
        <v/>
      </c>
      <c r="C262" s="144">
        <f>'Upload Sheet Pull'!C264</f>
        <v>900</v>
      </c>
      <c r="D262" s="144" t="str">
        <f>'Upload Sheet Pull'!D264</f>
        <v>083</v>
      </c>
      <c r="E262" s="144"/>
      <c r="F262" s="144" t="str">
        <f>IF('Upload Sheet Pull'!E264="","",'Upload Sheet Pull'!E264)</f>
        <v/>
      </c>
      <c r="G262" s="144"/>
      <c r="H262" s="152">
        <f>'Upload Sheet Pull'!J264</f>
        <v>0</v>
      </c>
      <c r="I262" s="152">
        <f>'Upload Sheet Pull'!K264</f>
        <v>0</v>
      </c>
      <c r="J262" s="152">
        <f>'Upload Sheet Pull'!L264</f>
        <v>0</v>
      </c>
      <c r="K262" s="152">
        <f>'Upload Sheet Pull'!M264</f>
        <v>0</v>
      </c>
      <c r="L262" s="152">
        <f>'Upload Sheet Pull'!N264</f>
        <v>0</v>
      </c>
      <c r="M262" s="152">
        <f>'Upload Sheet Pull'!O264</f>
        <v>0</v>
      </c>
      <c r="N262" s="152">
        <f>'Upload Sheet Pull'!P264</f>
        <v>0</v>
      </c>
      <c r="O262" s="152">
        <f>'Upload Sheet Pull'!Q264</f>
        <v>0</v>
      </c>
      <c r="P262" s="152">
        <f>'Upload Sheet Pull'!R264</f>
        <v>0</v>
      </c>
      <c r="Q262" s="152">
        <f>'Upload Sheet Pull'!S264</f>
        <v>0</v>
      </c>
      <c r="R262" s="152">
        <f>'Upload Sheet Pull'!T264</f>
        <v>0</v>
      </c>
      <c r="S262" s="152">
        <f>'Upload Sheet Pull'!U264</f>
        <v>0</v>
      </c>
      <c r="T262" s="152">
        <f t="shared" si="1"/>
        <v>0</v>
      </c>
    </row>
    <row r="263" ht="12.75" customHeight="1">
      <c r="A263" s="144" t="str">
        <f>'Upload Sheet Pull'!A265</f>
        <v>Budget</v>
      </c>
      <c r="B263" s="144" t="str">
        <f>'Upload Sheet Pull'!B265</f>
        <v/>
      </c>
      <c r="C263" s="144">
        <f>'Upload Sheet Pull'!C265</f>
        <v>900</v>
      </c>
      <c r="D263" s="144" t="str">
        <f>'Upload Sheet Pull'!D265</f>
        <v>083</v>
      </c>
      <c r="E263" s="144"/>
      <c r="F263" s="144" t="str">
        <f>IF('Upload Sheet Pull'!E265="","",'Upload Sheet Pull'!E265)</f>
        <v/>
      </c>
      <c r="G263" s="144"/>
      <c r="H263" s="152">
        <f>'Upload Sheet Pull'!J265</f>
        <v>0</v>
      </c>
      <c r="I263" s="152">
        <f>'Upload Sheet Pull'!K265</f>
        <v>0</v>
      </c>
      <c r="J263" s="152">
        <f>'Upload Sheet Pull'!L265</f>
        <v>0</v>
      </c>
      <c r="K263" s="152">
        <f>'Upload Sheet Pull'!M265</f>
        <v>0</v>
      </c>
      <c r="L263" s="152">
        <f>'Upload Sheet Pull'!N265</f>
        <v>0</v>
      </c>
      <c r="M263" s="152">
        <f>'Upload Sheet Pull'!O265</f>
        <v>0</v>
      </c>
      <c r="N263" s="152">
        <f>'Upload Sheet Pull'!P265</f>
        <v>0</v>
      </c>
      <c r="O263" s="152">
        <f>'Upload Sheet Pull'!Q265</f>
        <v>0</v>
      </c>
      <c r="P263" s="152">
        <f>'Upload Sheet Pull'!R265</f>
        <v>0</v>
      </c>
      <c r="Q263" s="152">
        <f>'Upload Sheet Pull'!S265</f>
        <v>0</v>
      </c>
      <c r="R263" s="152">
        <f>'Upload Sheet Pull'!T265</f>
        <v>0</v>
      </c>
      <c r="S263" s="152">
        <f>'Upload Sheet Pull'!U265</f>
        <v>0</v>
      </c>
      <c r="T263" s="152">
        <f t="shared" si="1"/>
        <v>0</v>
      </c>
    </row>
    <row r="264" ht="12.75" customHeight="1">
      <c r="A264" s="144" t="str">
        <f>'Upload Sheet Pull'!A266</f>
        <v>Budget</v>
      </c>
      <c r="B264" s="144" t="str">
        <f>'Upload Sheet Pull'!B266</f>
        <v/>
      </c>
      <c r="C264" s="144">
        <f>'Upload Sheet Pull'!C266</f>
        <v>900</v>
      </c>
      <c r="D264" s="144" t="str">
        <f>'Upload Sheet Pull'!D266</f>
        <v>083</v>
      </c>
      <c r="E264" s="144"/>
      <c r="F264" s="144" t="str">
        <f>IF('Upload Sheet Pull'!E266="","",'Upload Sheet Pull'!E266)</f>
        <v/>
      </c>
      <c r="G264" s="144"/>
      <c r="H264" s="152">
        <f>'Upload Sheet Pull'!J266</f>
        <v>0</v>
      </c>
      <c r="I264" s="152">
        <f>'Upload Sheet Pull'!K266</f>
        <v>0</v>
      </c>
      <c r="J264" s="152">
        <f>'Upload Sheet Pull'!L266</f>
        <v>0</v>
      </c>
      <c r="K264" s="152">
        <f>'Upload Sheet Pull'!M266</f>
        <v>0</v>
      </c>
      <c r="L264" s="152">
        <f>'Upload Sheet Pull'!N266</f>
        <v>0</v>
      </c>
      <c r="M264" s="152">
        <f>'Upload Sheet Pull'!O266</f>
        <v>0</v>
      </c>
      <c r="N264" s="152">
        <f>'Upload Sheet Pull'!P266</f>
        <v>0</v>
      </c>
      <c r="O264" s="152">
        <f>'Upload Sheet Pull'!Q266</f>
        <v>0</v>
      </c>
      <c r="P264" s="152">
        <f>'Upload Sheet Pull'!R266</f>
        <v>0</v>
      </c>
      <c r="Q264" s="152">
        <f>'Upload Sheet Pull'!S266</f>
        <v>0</v>
      </c>
      <c r="R264" s="152">
        <f>'Upload Sheet Pull'!T266</f>
        <v>0</v>
      </c>
      <c r="S264" s="152">
        <f>'Upload Sheet Pull'!U266</f>
        <v>0</v>
      </c>
      <c r="T264" s="152">
        <f t="shared" si="1"/>
        <v>0</v>
      </c>
    </row>
    <row r="265" ht="12.75" customHeight="1">
      <c r="A265" s="144" t="str">
        <f>'Upload Sheet Pull'!A267</f>
        <v>Budget</v>
      </c>
      <c r="B265" s="144" t="str">
        <f>'Upload Sheet Pull'!B267</f>
        <v/>
      </c>
      <c r="C265" s="144">
        <f>'Upload Sheet Pull'!C267</f>
        <v>900</v>
      </c>
      <c r="D265" s="144" t="str">
        <f>'Upload Sheet Pull'!D267</f>
        <v>083</v>
      </c>
      <c r="E265" s="144"/>
      <c r="F265" s="144" t="str">
        <f>IF('Upload Sheet Pull'!E267="","",'Upload Sheet Pull'!E267)</f>
        <v/>
      </c>
      <c r="G265" s="144"/>
      <c r="H265" s="152">
        <f>'Upload Sheet Pull'!J267</f>
        <v>0</v>
      </c>
      <c r="I265" s="152">
        <f>'Upload Sheet Pull'!K267</f>
        <v>0</v>
      </c>
      <c r="J265" s="152">
        <f>'Upload Sheet Pull'!L267</f>
        <v>0</v>
      </c>
      <c r="K265" s="152">
        <f>'Upload Sheet Pull'!M267</f>
        <v>0</v>
      </c>
      <c r="L265" s="152">
        <f>'Upload Sheet Pull'!N267</f>
        <v>0</v>
      </c>
      <c r="M265" s="152">
        <f>'Upload Sheet Pull'!O267</f>
        <v>0</v>
      </c>
      <c r="N265" s="152">
        <f>'Upload Sheet Pull'!P267</f>
        <v>0</v>
      </c>
      <c r="O265" s="152">
        <f>'Upload Sheet Pull'!Q267</f>
        <v>0</v>
      </c>
      <c r="P265" s="152">
        <f>'Upload Sheet Pull'!R267</f>
        <v>0</v>
      </c>
      <c r="Q265" s="152">
        <f>'Upload Sheet Pull'!S267</f>
        <v>0</v>
      </c>
      <c r="R265" s="152">
        <f>'Upload Sheet Pull'!T267</f>
        <v>0</v>
      </c>
      <c r="S265" s="152">
        <f>'Upload Sheet Pull'!U267</f>
        <v>0</v>
      </c>
      <c r="T265" s="152">
        <f t="shared" si="1"/>
        <v>0</v>
      </c>
    </row>
    <row r="266" ht="12.75" customHeight="1">
      <c r="A266" s="144" t="str">
        <f>'Upload Sheet Pull'!A268</f>
        <v>Budget</v>
      </c>
      <c r="B266" s="144" t="str">
        <f>'Upload Sheet Pull'!B268</f>
        <v/>
      </c>
      <c r="C266" s="144">
        <f>'Upload Sheet Pull'!C268</f>
        <v>900</v>
      </c>
      <c r="D266" s="144" t="str">
        <f>'Upload Sheet Pull'!D268</f>
        <v>083</v>
      </c>
      <c r="E266" s="144"/>
      <c r="F266" s="144" t="str">
        <f>IF('Upload Sheet Pull'!E268="","",'Upload Sheet Pull'!E268)</f>
        <v/>
      </c>
      <c r="G266" s="144"/>
      <c r="H266" s="152">
        <f>'Upload Sheet Pull'!J268</f>
        <v>0</v>
      </c>
      <c r="I266" s="152">
        <f>'Upload Sheet Pull'!K268</f>
        <v>0</v>
      </c>
      <c r="J266" s="152">
        <f>'Upload Sheet Pull'!L268</f>
        <v>0</v>
      </c>
      <c r="K266" s="152">
        <f>'Upload Sheet Pull'!M268</f>
        <v>0</v>
      </c>
      <c r="L266" s="152">
        <f>'Upload Sheet Pull'!N268</f>
        <v>0</v>
      </c>
      <c r="M266" s="152">
        <f>'Upload Sheet Pull'!O268</f>
        <v>0</v>
      </c>
      <c r="N266" s="152">
        <f>'Upload Sheet Pull'!P268</f>
        <v>0</v>
      </c>
      <c r="O266" s="152">
        <f>'Upload Sheet Pull'!Q268</f>
        <v>0</v>
      </c>
      <c r="P266" s="152">
        <f>'Upload Sheet Pull'!R268</f>
        <v>0</v>
      </c>
      <c r="Q266" s="152">
        <f>'Upload Sheet Pull'!S268</f>
        <v>0</v>
      </c>
      <c r="R266" s="152">
        <f>'Upload Sheet Pull'!T268</f>
        <v>0</v>
      </c>
      <c r="S266" s="152">
        <f>'Upload Sheet Pull'!U268</f>
        <v>0</v>
      </c>
      <c r="T266" s="152">
        <f t="shared" si="1"/>
        <v>0</v>
      </c>
    </row>
    <row r="267" ht="12.75" customHeight="1">
      <c r="A267" s="144" t="str">
        <f>'Upload Sheet Pull'!A269</f>
        <v>Budget</v>
      </c>
      <c r="B267" s="144" t="str">
        <f>'Upload Sheet Pull'!B269</f>
        <v/>
      </c>
      <c r="C267" s="144">
        <f>'Upload Sheet Pull'!C269</f>
        <v>900</v>
      </c>
      <c r="D267" s="144" t="str">
        <f>'Upload Sheet Pull'!D269</f>
        <v>083</v>
      </c>
      <c r="E267" s="144"/>
      <c r="F267" s="144" t="str">
        <f>IF('Upload Sheet Pull'!E269="","",'Upload Sheet Pull'!E269)</f>
        <v/>
      </c>
      <c r="G267" s="144"/>
      <c r="H267" s="152">
        <f>'Upload Sheet Pull'!J269</f>
        <v>0</v>
      </c>
      <c r="I267" s="152">
        <f>'Upload Sheet Pull'!K269</f>
        <v>0</v>
      </c>
      <c r="J267" s="152">
        <f>'Upload Sheet Pull'!L269</f>
        <v>0</v>
      </c>
      <c r="K267" s="152">
        <f>'Upload Sheet Pull'!M269</f>
        <v>0</v>
      </c>
      <c r="L267" s="152">
        <f>'Upload Sheet Pull'!N269</f>
        <v>0</v>
      </c>
      <c r="M267" s="152">
        <f>'Upload Sheet Pull'!O269</f>
        <v>0</v>
      </c>
      <c r="N267" s="152">
        <f>'Upload Sheet Pull'!P269</f>
        <v>0</v>
      </c>
      <c r="O267" s="152">
        <f>'Upload Sheet Pull'!Q269</f>
        <v>0</v>
      </c>
      <c r="P267" s="152">
        <f>'Upload Sheet Pull'!R269</f>
        <v>0</v>
      </c>
      <c r="Q267" s="152">
        <f>'Upload Sheet Pull'!S269</f>
        <v>0</v>
      </c>
      <c r="R267" s="152">
        <f>'Upload Sheet Pull'!T269</f>
        <v>0</v>
      </c>
      <c r="S267" s="152">
        <f>'Upload Sheet Pull'!U269</f>
        <v>0</v>
      </c>
      <c r="T267" s="152">
        <f t="shared" si="1"/>
        <v>0</v>
      </c>
    </row>
    <row r="268" ht="12.75" customHeight="1">
      <c r="A268" s="144" t="str">
        <f>'Upload Sheet Pull'!A270</f>
        <v>Budget</v>
      </c>
      <c r="B268" s="144" t="str">
        <f>'Upload Sheet Pull'!B270</f>
        <v/>
      </c>
      <c r="C268" s="144">
        <f>'Upload Sheet Pull'!C270</f>
        <v>900</v>
      </c>
      <c r="D268" s="144" t="str">
        <f>'Upload Sheet Pull'!D270</f>
        <v>083</v>
      </c>
      <c r="E268" s="144"/>
      <c r="F268" s="144" t="str">
        <f>IF('Upload Sheet Pull'!E270="","",'Upload Sheet Pull'!E270)</f>
        <v/>
      </c>
      <c r="G268" s="144"/>
      <c r="H268" s="152">
        <f>'Upload Sheet Pull'!J270</f>
        <v>0</v>
      </c>
      <c r="I268" s="152">
        <f>'Upload Sheet Pull'!K270</f>
        <v>0</v>
      </c>
      <c r="J268" s="152">
        <f>'Upload Sheet Pull'!L270</f>
        <v>0</v>
      </c>
      <c r="K268" s="152">
        <f>'Upload Sheet Pull'!M270</f>
        <v>0</v>
      </c>
      <c r="L268" s="152">
        <f>'Upload Sheet Pull'!N270</f>
        <v>0</v>
      </c>
      <c r="M268" s="152">
        <f>'Upload Sheet Pull'!O270</f>
        <v>0</v>
      </c>
      <c r="N268" s="152">
        <f>'Upload Sheet Pull'!P270</f>
        <v>0</v>
      </c>
      <c r="O268" s="152">
        <f>'Upload Sheet Pull'!Q270</f>
        <v>0</v>
      </c>
      <c r="P268" s="152">
        <f>'Upload Sheet Pull'!R270</f>
        <v>0</v>
      </c>
      <c r="Q268" s="152">
        <f>'Upload Sheet Pull'!S270</f>
        <v>0</v>
      </c>
      <c r="R268" s="152">
        <f>'Upload Sheet Pull'!T270</f>
        <v>0</v>
      </c>
      <c r="S268" s="152">
        <f>'Upload Sheet Pull'!U270</f>
        <v>0</v>
      </c>
      <c r="T268" s="152">
        <f t="shared" si="1"/>
        <v>0</v>
      </c>
    </row>
    <row r="269" ht="12.75" customHeight="1">
      <c r="A269" s="144" t="str">
        <f>'Upload Sheet Pull'!A271</f>
        <v>Budget</v>
      </c>
      <c r="B269" s="144" t="str">
        <f>'Upload Sheet Pull'!B271</f>
        <v>7056-000000</v>
      </c>
      <c r="C269" s="144">
        <f>'Upload Sheet Pull'!C271</f>
        <v>951</v>
      </c>
      <c r="D269" s="144" t="str">
        <f>'Upload Sheet Pull'!D271</f>
        <v>083</v>
      </c>
      <c r="E269" s="144"/>
      <c r="F269" s="144" t="str">
        <f>IF('Upload Sheet Pull'!E271="","",'Upload Sheet Pull'!E271)</f>
        <v/>
      </c>
      <c r="G269" s="144"/>
      <c r="H269" s="152">
        <f>'Upload Sheet Pull'!J271</f>
        <v>0</v>
      </c>
      <c r="I269" s="152">
        <f>'Upload Sheet Pull'!K271</f>
        <v>125</v>
      </c>
      <c r="J269" s="152">
        <f>'Upload Sheet Pull'!L271</f>
        <v>0</v>
      </c>
      <c r="K269" s="152">
        <f>'Upload Sheet Pull'!M271</f>
        <v>0</v>
      </c>
      <c r="L269" s="152">
        <f>'Upload Sheet Pull'!N271</f>
        <v>0</v>
      </c>
      <c r="M269" s="152">
        <f>'Upload Sheet Pull'!O271</f>
        <v>0</v>
      </c>
      <c r="N269" s="152">
        <f>'Upload Sheet Pull'!P271</f>
        <v>0</v>
      </c>
      <c r="O269" s="152">
        <f>'Upload Sheet Pull'!Q271</f>
        <v>0</v>
      </c>
      <c r="P269" s="152">
        <f>'Upload Sheet Pull'!R271</f>
        <v>0</v>
      </c>
      <c r="Q269" s="152">
        <f>'Upload Sheet Pull'!S271</f>
        <v>0</v>
      </c>
      <c r="R269" s="152">
        <f>'Upload Sheet Pull'!T271</f>
        <v>0</v>
      </c>
      <c r="S269" s="152">
        <f>'Upload Sheet Pull'!U271</f>
        <v>0</v>
      </c>
      <c r="T269" s="152">
        <f t="shared" si="1"/>
        <v>125</v>
      </c>
    </row>
    <row r="270" ht="12.75" customHeight="1">
      <c r="A270" s="144" t="str">
        <f>'Upload Sheet Pull'!A272</f>
        <v>Budget</v>
      </c>
      <c r="B270" s="144" t="str">
        <f>'Upload Sheet Pull'!B272</f>
        <v>7058-000000</v>
      </c>
      <c r="C270" s="144">
        <f>'Upload Sheet Pull'!C272</f>
        <v>951</v>
      </c>
      <c r="D270" s="144" t="str">
        <f>'Upload Sheet Pull'!D272</f>
        <v>083</v>
      </c>
      <c r="E270" s="144"/>
      <c r="F270" s="144" t="str">
        <f>IF('Upload Sheet Pull'!E272="","",'Upload Sheet Pull'!E272)</f>
        <v/>
      </c>
      <c r="G270" s="144"/>
      <c r="H270" s="152">
        <f>'Upload Sheet Pull'!J272</f>
        <v>0</v>
      </c>
      <c r="I270" s="152">
        <f>'Upload Sheet Pull'!K272</f>
        <v>1635</v>
      </c>
      <c r="J270" s="152">
        <f>'Upload Sheet Pull'!L272</f>
        <v>0</v>
      </c>
      <c r="K270" s="152">
        <f>'Upload Sheet Pull'!M272</f>
        <v>0</v>
      </c>
      <c r="L270" s="152">
        <f>'Upload Sheet Pull'!N272</f>
        <v>0</v>
      </c>
      <c r="M270" s="152">
        <f>'Upload Sheet Pull'!O272</f>
        <v>0</v>
      </c>
      <c r="N270" s="152">
        <f>'Upload Sheet Pull'!P272</f>
        <v>600</v>
      </c>
      <c r="O270" s="152">
        <f>'Upload Sheet Pull'!Q272</f>
        <v>0</v>
      </c>
      <c r="P270" s="152">
        <f>'Upload Sheet Pull'!R272</f>
        <v>0</v>
      </c>
      <c r="Q270" s="152">
        <f>'Upload Sheet Pull'!S272</f>
        <v>0</v>
      </c>
      <c r="R270" s="152">
        <f>'Upload Sheet Pull'!T272</f>
        <v>0</v>
      </c>
      <c r="S270" s="152">
        <f>'Upload Sheet Pull'!U272</f>
        <v>0</v>
      </c>
      <c r="T270" s="152">
        <f t="shared" si="1"/>
        <v>2235</v>
      </c>
    </row>
    <row r="271" ht="12.75" customHeight="1">
      <c r="A271" s="144" t="str">
        <f>'Upload Sheet Pull'!A273</f>
        <v>Budget</v>
      </c>
      <c r="B271" s="144" t="str">
        <f>'Upload Sheet Pull'!B273</f>
        <v>7060-000000</v>
      </c>
      <c r="C271" s="144">
        <f>'Upload Sheet Pull'!C273</f>
        <v>951</v>
      </c>
      <c r="D271" s="144" t="str">
        <f>'Upload Sheet Pull'!D273</f>
        <v>083</v>
      </c>
      <c r="E271" s="144"/>
      <c r="F271" s="144" t="str">
        <f>IF('Upload Sheet Pull'!E273="","",'Upload Sheet Pull'!E273)</f>
        <v/>
      </c>
      <c r="G271" s="144"/>
      <c r="H271" s="152">
        <f>'Upload Sheet Pull'!J273</f>
        <v>0</v>
      </c>
      <c r="I271" s="152">
        <f>'Upload Sheet Pull'!K273</f>
        <v>0</v>
      </c>
      <c r="J271" s="152">
        <f>'Upload Sheet Pull'!L273</f>
        <v>0</v>
      </c>
      <c r="K271" s="152">
        <f>'Upload Sheet Pull'!M273</f>
        <v>0</v>
      </c>
      <c r="L271" s="152">
        <f>'Upload Sheet Pull'!N273</f>
        <v>0</v>
      </c>
      <c r="M271" s="152">
        <f>'Upload Sheet Pull'!O273</f>
        <v>0</v>
      </c>
      <c r="N271" s="152">
        <f>'Upload Sheet Pull'!P273</f>
        <v>0</v>
      </c>
      <c r="O271" s="152">
        <f>'Upload Sheet Pull'!Q273</f>
        <v>0</v>
      </c>
      <c r="P271" s="152">
        <f>'Upload Sheet Pull'!R273</f>
        <v>0</v>
      </c>
      <c r="Q271" s="152">
        <f>'Upload Sheet Pull'!S273</f>
        <v>0</v>
      </c>
      <c r="R271" s="152">
        <f>'Upload Sheet Pull'!T273</f>
        <v>0</v>
      </c>
      <c r="S271" s="152">
        <f>'Upload Sheet Pull'!U273</f>
        <v>0</v>
      </c>
      <c r="T271" s="152">
        <f t="shared" si="1"/>
        <v>0</v>
      </c>
    </row>
    <row r="272" ht="12.75" customHeight="1">
      <c r="A272" s="144" t="str">
        <f>'Upload Sheet Pull'!A274</f>
        <v>Budget</v>
      </c>
      <c r="B272" s="144" t="str">
        <f>'Upload Sheet Pull'!B274</f>
        <v>7062-000000</v>
      </c>
      <c r="C272" s="144">
        <f>'Upload Sheet Pull'!C274</f>
        <v>951</v>
      </c>
      <c r="D272" s="144" t="str">
        <f>'Upload Sheet Pull'!D274</f>
        <v>083</v>
      </c>
      <c r="E272" s="144"/>
      <c r="F272" s="144" t="str">
        <f>IF('Upload Sheet Pull'!E274="","",'Upload Sheet Pull'!E274)</f>
        <v/>
      </c>
      <c r="G272" s="144"/>
      <c r="H272" s="152">
        <f>'Upload Sheet Pull'!J274</f>
        <v>150</v>
      </c>
      <c r="I272" s="152">
        <f>'Upload Sheet Pull'!K274</f>
        <v>150</v>
      </c>
      <c r="J272" s="152">
        <f>'Upload Sheet Pull'!L274</f>
        <v>150</v>
      </c>
      <c r="K272" s="152">
        <f>'Upload Sheet Pull'!M274</f>
        <v>150</v>
      </c>
      <c r="L272" s="152">
        <f>'Upload Sheet Pull'!N274</f>
        <v>150</v>
      </c>
      <c r="M272" s="152">
        <f>'Upload Sheet Pull'!O274</f>
        <v>150</v>
      </c>
      <c r="N272" s="152">
        <f>'Upload Sheet Pull'!P274</f>
        <v>150</v>
      </c>
      <c r="O272" s="152">
        <f>'Upload Sheet Pull'!Q274</f>
        <v>150</v>
      </c>
      <c r="P272" s="152">
        <f>'Upload Sheet Pull'!R274</f>
        <v>150</v>
      </c>
      <c r="Q272" s="152">
        <f>'Upload Sheet Pull'!S274</f>
        <v>150</v>
      </c>
      <c r="R272" s="152">
        <f>'Upload Sheet Pull'!T274</f>
        <v>150</v>
      </c>
      <c r="S272" s="152">
        <f>'Upload Sheet Pull'!U274</f>
        <v>150</v>
      </c>
      <c r="T272" s="152">
        <f t="shared" si="1"/>
        <v>1800</v>
      </c>
    </row>
    <row r="273" ht="12.75" customHeight="1">
      <c r="A273" s="144" t="str">
        <f>'Upload Sheet Pull'!A275</f>
        <v>Budget</v>
      </c>
      <c r="B273" s="144" t="str">
        <f>'Upload Sheet Pull'!B275</f>
        <v>7064-000000</v>
      </c>
      <c r="C273" s="144">
        <f>'Upload Sheet Pull'!C275</f>
        <v>951</v>
      </c>
      <c r="D273" s="144" t="str">
        <f>'Upload Sheet Pull'!D275</f>
        <v>083</v>
      </c>
      <c r="E273" s="144"/>
      <c r="F273" s="144" t="str">
        <f>IF('Upload Sheet Pull'!E275="","",'Upload Sheet Pull'!E275)</f>
        <v/>
      </c>
      <c r="G273" s="144"/>
      <c r="H273" s="152">
        <f>'Upload Sheet Pull'!J275</f>
        <v>0</v>
      </c>
      <c r="I273" s="152">
        <f>'Upload Sheet Pull'!K275</f>
        <v>150</v>
      </c>
      <c r="J273" s="152">
        <f>'Upload Sheet Pull'!L275</f>
        <v>0</v>
      </c>
      <c r="K273" s="152">
        <f>'Upload Sheet Pull'!M275</f>
        <v>0</v>
      </c>
      <c r="L273" s="152">
        <f>'Upload Sheet Pull'!N275</f>
        <v>0</v>
      </c>
      <c r="M273" s="152">
        <f>'Upload Sheet Pull'!O275</f>
        <v>0</v>
      </c>
      <c r="N273" s="152">
        <f>'Upload Sheet Pull'!P275</f>
        <v>150</v>
      </c>
      <c r="O273" s="152">
        <f>'Upload Sheet Pull'!Q275</f>
        <v>0</v>
      </c>
      <c r="P273" s="152">
        <f>'Upload Sheet Pull'!R275</f>
        <v>0</v>
      </c>
      <c r="Q273" s="152">
        <f>'Upload Sheet Pull'!S275</f>
        <v>0</v>
      </c>
      <c r="R273" s="152">
        <f>'Upload Sheet Pull'!T275</f>
        <v>0</v>
      </c>
      <c r="S273" s="152">
        <f>'Upload Sheet Pull'!U275</f>
        <v>0</v>
      </c>
      <c r="T273" s="152">
        <f t="shared" si="1"/>
        <v>300</v>
      </c>
    </row>
    <row r="274" ht="12.75" customHeight="1">
      <c r="A274" s="144" t="str">
        <f>'Upload Sheet Pull'!A276</f>
        <v>Budget</v>
      </c>
      <c r="B274" s="144" t="str">
        <f>'Upload Sheet Pull'!B276</f>
        <v>7066-000000</v>
      </c>
      <c r="C274" s="144">
        <f>'Upload Sheet Pull'!C276</f>
        <v>951</v>
      </c>
      <c r="D274" s="144" t="str">
        <f>'Upload Sheet Pull'!D276</f>
        <v>083</v>
      </c>
      <c r="E274" s="144"/>
      <c r="F274" s="144" t="str">
        <f>IF('Upload Sheet Pull'!E276="","",'Upload Sheet Pull'!E276)</f>
        <v/>
      </c>
      <c r="G274" s="144"/>
      <c r="H274" s="152">
        <f>'Upload Sheet Pull'!J276</f>
        <v>0</v>
      </c>
      <c r="I274" s="152">
        <f>'Upload Sheet Pull'!K276</f>
        <v>0</v>
      </c>
      <c r="J274" s="152">
        <f>'Upload Sheet Pull'!L276</f>
        <v>0</v>
      </c>
      <c r="K274" s="152">
        <f>'Upload Sheet Pull'!M276</f>
        <v>0</v>
      </c>
      <c r="L274" s="152">
        <f>'Upload Sheet Pull'!N276</f>
        <v>0</v>
      </c>
      <c r="M274" s="152">
        <f>'Upload Sheet Pull'!O276</f>
        <v>0</v>
      </c>
      <c r="N274" s="152">
        <f>'Upload Sheet Pull'!P276</f>
        <v>0</v>
      </c>
      <c r="O274" s="152">
        <f>'Upload Sheet Pull'!Q276</f>
        <v>0</v>
      </c>
      <c r="P274" s="152">
        <f>'Upload Sheet Pull'!R276</f>
        <v>0</v>
      </c>
      <c r="Q274" s="152">
        <f>'Upload Sheet Pull'!S276</f>
        <v>0</v>
      </c>
      <c r="R274" s="152">
        <f>'Upload Sheet Pull'!T276</f>
        <v>0</v>
      </c>
      <c r="S274" s="152">
        <f>'Upload Sheet Pull'!U276</f>
        <v>0</v>
      </c>
      <c r="T274" s="152">
        <f t="shared" si="1"/>
        <v>0</v>
      </c>
    </row>
    <row r="275" ht="12.75" customHeight="1">
      <c r="A275" s="144" t="str">
        <f>'Upload Sheet Pull'!A277</f>
        <v>Budget</v>
      </c>
      <c r="B275" s="144" t="str">
        <f>'Upload Sheet Pull'!B277</f>
        <v>7068-000000</v>
      </c>
      <c r="C275" s="144">
        <f>'Upload Sheet Pull'!C277</f>
        <v>951</v>
      </c>
      <c r="D275" s="144" t="str">
        <f>'Upload Sheet Pull'!D277</f>
        <v>083</v>
      </c>
      <c r="E275" s="144"/>
      <c r="F275" s="144" t="str">
        <f>IF('Upload Sheet Pull'!E277="","",'Upload Sheet Pull'!E277)</f>
        <v/>
      </c>
      <c r="G275" s="144"/>
      <c r="H275" s="152">
        <f>'Upload Sheet Pull'!J277</f>
        <v>0</v>
      </c>
      <c r="I275" s="152">
        <f>'Upload Sheet Pull'!K277</f>
        <v>0</v>
      </c>
      <c r="J275" s="152">
        <f>'Upload Sheet Pull'!L277</f>
        <v>0</v>
      </c>
      <c r="K275" s="152">
        <f>'Upload Sheet Pull'!M277</f>
        <v>0</v>
      </c>
      <c r="L275" s="152">
        <f>'Upload Sheet Pull'!N277</f>
        <v>0</v>
      </c>
      <c r="M275" s="152">
        <f>'Upload Sheet Pull'!O277</f>
        <v>0</v>
      </c>
      <c r="N275" s="152">
        <f>'Upload Sheet Pull'!P277</f>
        <v>0</v>
      </c>
      <c r="O275" s="152">
        <f>'Upload Sheet Pull'!Q277</f>
        <v>0</v>
      </c>
      <c r="P275" s="152">
        <f>'Upload Sheet Pull'!R277</f>
        <v>0</v>
      </c>
      <c r="Q275" s="152">
        <f>'Upload Sheet Pull'!S277</f>
        <v>0</v>
      </c>
      <c r="R275" s="152">
        <f>'Upload Sheet Pull'!T277</f>
        <v>0</v>
      </c>
      <c r="S275" s="152">
        <f>'Upload Sheet Pull'!U277</f>
        <v>0</v>
      </c>
      <c r="T275" s="152">
        <f t="shared" si="1"/>
        <v>0</v>
      </c>
    </row>
    <row r="276" ht="12.75" customHeight="1">
      <c r="A276" s="144" t="str">
        <f>'Upload Sheet Pull'!A278</f>
        <v>Budget</v>
      </c>
      <c r="B276" s="144" t="str">
        <f>'Upload Sheet Pull'!B278</f>
        <v>7078-000000</v>
      </c>
      <c r="C276" s="144">
        <f>'Upload Sheet Pull'!C278</f>
        <v>951</v>
      </c>
      <c r="D276" s="144" t="str">
        <f>'Upload Sheet Pull'!D278</f>
        <v>083</v>
      </c>
      <c r="E276" s="144"/>
      <c r="F276" s="144" t="str">
        <f>IF('Upload Sheet Pull'!E278="","",'Upload Sheet Pull'!E278)</f>
        <v/>
      </c>
      <c r="G276" s="144"/>
      <c r="H276" s="152">
        <f>'Upload Sheet Pull'!J278</f>
        <v>0</v>
      </c>
      <c r="I276" s="152">
        <f>'Upload Sheet Pull'!K278</f>
        <v>240</v>
      </c>
      <c r="J276" s="152">
        <f>'Upload Sheet Pull'!L278</f>
        <v>0</v>
      </c>
      <c r="K276" s="152">
        <f>'Upload Sheet Pull'!M278</f>
        <v>0</v>
      </c>
      <c r="L276" s="152">
        <f>'Upload Sheet Pull'!N278</f>
        <v>0</v>
      </c>
      <c r="M276" s="152">
        <f>'Upload Sheet Pull'!O278</f>
        <v>0</v>
      </c>
      <c r="N276" s="152">
        <f>'Upload Sheet Pull'!P278</f>
        <v>75</v>
      </c>
      <c r="O276" s="152">
        <f>'Upload Sheet Pull'!Q278</f>
        <v>0</v>
      </c>
      <c r="P276" s="152">
        <f>'Upload Sheet Pull'!R278</f>
        <v>0</v>
      </c>
      <c r="Q276" s="152">
        <f>'Upload Sheet Pull'!S278</f>
        <v>0</v>
      </c>
      <c r="R276" s="152">
        <f>'Upload Sheet Pull'!T278</f>
        <v>0</v>
      </c>
      <c r="S276" s="152">
        <f>'Upload Sheet Pull'!U278</f>
        <v>0</v>
      </c>
      <c r="T276" s="152">
        <f t="shared" si="1"/>
        <v>315</v>
      </c>
    </row>
    <row r="277" ht="12.75" customHeight="1">
      <c r="A277" s="144" t="str">
        <f>'Upload Sheet Pull'!A279</f>
        <v>Budget</v>
      </c>
      <c r="B277" s="144" t="str">
        <f>'Upload Sheet Pull'!B279</f>
        <v>7056-000000</v>
      </c>
      <c r="C277" s="144">
        <f>'Upload Sheet Pull'!C279</f>
        <v>952</v>
      </c>
      <c r="D277" s="144" t="str">
        <f>'Upload Sheet Pull'!D279</f>
        <v>083</v>
      </c>
      <c r="E277" s="144"/>
      <c r="F277" s="144" t="str">
        <f>IF('Upload Sheet Pull'!E279="","",'Upload Sheet Pull'!E279)</f>
        <v/>
      </c>
      <c r="G277" s="144"/>
      <c r="H277" s="152">
        <f>'Upload Sheet Pull'!J279</f>
        <v>0</v>
      </c>
      <c r="I277" s="152">
        <f>'Upload Sheet Pull'!K279</f>
        <v>795</v>
      </c>
      <c r="J277" s="152">
        <f>'Upload Sheet Pull'!L279</f>
        <v>0</v>
      </c>
      <c r="K277" s="152">
        <f>'Upload Sheet Pull'!M279</f>
        <v>0</v>
      </c>
      <c r="L277" s="152">
        <f>'Upload Sheet Pull'!N279</f>
        <v>0</v>
      </c>
      <c r="M277" s="152">
        <f>'Upload Sheet Pull'!O279</f>
        <v>0</v>
      </c>
      <c r="N277" s="152">
        <f>'Upload Sheet Pull'!P279</f>
        <v>0</v>
      </c>
      <c r="O277" s="152">
        <f>'Upload Sheet Pull'!Q279</f>
        <v>0</v>
      </c>
      <c r="P277" s="152">
        <f>'Upload Sheet Pull'!R279</f>
        <v>0</v>
      </c>
      <c r="Q277" s="152">
        <f>'Upload Sheet Pull'!S279</f>
        <v>0</v>
      </c>
      <c r="R277" s="152">
        <f>'Upload Sheet Pull'!T279</f>
        <v>0</v>
      </c>
      <c r="S277" s="152">
        <f>'Upload Sheet Pull'!U279</f>
        <v>0</v>
      </c>
      <c r="T277" s="152">
        <f t="shared" si="1"/>
        <v>795</v>
      </c>
    </row>
    <row r="278" ht="12.75" customHeight="1">
      <c r="A278" s="144" t="str">
        <f>'Upload Sheet Pull'!A280</f>
        <v>Budget</v>
      </c>
      <c r="B278" s="144" t="str">
        <f>'Upload Sheet Pull'!B280</f>
        <v>7058-000000</v>
      </c>
      <c r="C278" s="144">
        <f>'Upload Sheet Pull'!C280</f>
        <v>952</v>
      </c>
      <c r="D278" s="144" t="str">
        <f>'Upload Sheet Pull'!D280</f>
        <v>083</v>
      </c>
      <c r="E278" s="144"/>
      <c r="F278" s="144" t="str">
        <f>IF('Upload Sheet Pull'!E280="","",'Upload Sheet Pull'!E280)</f>
        <v/>
      </c>
      <c r="G278" s="144"/>
      <c r="H278" s="152">
        <f>'Upload Sheet Pull'!J280</f>
        <v>0</v>
      </c>
      <c r="I278" s="152">
        <f>'Upload Sheet Pull'!K280</f>
        <v>1635</v>
      </c>
      <c r="J278" s="152">
        <f>'Upload Sheet Pull'!L280</f>
        <v>0</v>
      </c>
      <c r="K278" s="152">
        <f>'Upload Sheet Pull'!M280</f>
        <v>0</v>
      </c>
      <c r="L278" s="152">
        <f>'Upload Sheet Pull'!N280</f>
        <v>0</v>
      </c>
      <c r="M278" s="152">
        <f>'Upload Sheet Pull'!O280</f>
        <v>0</v>
      </c>
      <c r="N278" s="152">
        <f>'Upload Sheet Pull'!P280</f>
        <v>600</v>
      </c>
      <c r="O278" s="152">
        <f>'Upload Sheet Pull'!Q280</f>
        <v>0</v>
      </c>
      <c r="P278" s="152">
        <f>'Upload Sheet Pull'!R280</f>
        <v>0</v>
      </c>
      <c r="Q278" s="152">
        <f>'Upload Sheet Pull'!S280</f>
        <v>0</v>
      </c>
      <c r="R278" s="152">
        <f>'Upload Sheet Pull'!T280</f>
        <v>0</v>
      </c>
      <c r="S278" s="152">
        <f>'Upload Sheet Pull'!U280</f>
        <v>0</v>
      </c>
      <c r="T278" s="152">
        <f t="shared" si="1"/>
        <v>2235</v>
      </c>
    </row>
    <row r="279" ht="12.75" customHeight="1">
      <c r="A279" s="144" t="str">
        <f>'Upload Sheet Pull'!A281</f>
        <v>Budget</v>
      </c>
      <c r="B279" s="144" t="str">
        <f>'Upload Sheet Pull'!B281</f>
        <v>7060-000000</v>
      </c>
      <c r="C279" s="144">
        <f>'Upload Sheet Pull'!C281</f>
        <v>952</v>
      </c>
      <c r="D279" s="144" t="str">
        <f>'Upload Sheet Pull'!D281</f>
        <v>083</v>
      </c>
      <c r="E279" s="144"/>
      <c r="F279" s="144" t="str">
        <f>IF('Upload Sheet Pull'!E281="","",'Upload Sheet Pull'!E281)</f>
        <v/>
      </c>
      <c r="G279" s="144"/>
      <c r="H279" s="152">
        <f>'Upload Sheet Pull'!J281</f>
        <v>0</v>
      </c>
      <c r="I279" s="152">
        <f>'Upload Sheet Pull'!K281</f>
        <v>0</v>
      </c>
      <c r="J279" s="152">
        <f>'Upload Sheet Pull'!L281</f>
        <v>0</v>
      </c>
      <c r="K279" s="152">
        <f>'Upload Sheet Pull'!M281</f>
        <v>0</v>
      </c>
      <c r="L279" s="152">
        <f>'Upload Sheet Pull'!N281</f>
        <v>0</v>
      </c>
      <c r="M279" s="152">
        <f>'Upload Sheet Pull'!O281</f>
        <v>0</v>
      </c>
      <c r="N279" s="152">
        <f>'Upload Sheet Pull'!P281</f>
        <v>0</v>
      </c>
      <c r="O279" s="152">
        <f>'Upload Sheet Pull'!Q281</f>
        <v>0</v>
      </c>
      <c r="P279" s="152">
        <f>'Upload Sheet Pull'!R281</f>
        <v>0</v>
      </c>
      <c r="Q279" s="152">
        <f>'Upload Sheet Pull'!S281</f>
        <v>0</v>
      </c>
      <c r="R279" s="152">
        <f>'Upload Sheet Pull'!T281</f>
        <v>0</v>
      </c>
      <c r="S279" s="152">
        <f>'Upload Sheet Pull'!U281</f>
        <v>0</v>
      </c>
      <c r="T279" s="152">
        <f t="shared" si="1"/>
        <v>0</v>
      </c>
    </row>
    <row r="280" ht="12.75" customHeight="1">
      <c r="A280" s="144" t="str">
        <f>'Upload Sheet Pull'!A282</f>
        <v>Budget</v>
      </c>
      <c r="B280" s="144" t="str">
        <f>'Upload Sheet Pull'!B282</f>
        <v>7062-000000</v>
      </c>
      <c r="C280" s="144">
        <f>'Upload Sheet Pull'!C282</f>
        <v>952</v>
      </c>
      <c r="D280" s="144" t="str">
        <f>'Upload Sheet Pull'!D282</f>
        <v>083</v>
      </c>
      <c r="E280" s="144"/>
      <c r="F280" s="144" t="str">
        <f>IF('Upload Sheet Pull'!E282="","",'Upload Sheet Pull'!E282)</f>
        <v/>
      </c>
      <c r="G280" s="144"/>
      <c r="H280" s="152">
        <f>'Upload Sheet Pull'!J282</f>
        <v>100</v>
      </c>
      <c r="I280" s="152">
        <f>'Upload Sheet Pull'!K282</f>
        <v>100</v>
      </c>
      <c r="J280" s="152">
        <f>'Upload Sheet Pull'!L282</f>
        <v>100</v>
      </c>
      <c r="K280" s="152">
        <f>'Upload Sheet Pull'!M282</f>
        <v>150</v>
      </c>
      <c r="L280" s="152">
        <f>'Upload Sheet Pull'!N282</f>
        <v>150</v>
      </c>
      <c r="M280" s="152">
        <f>'Upload Sheet Pull'!O282</f>
        <v>150</v>
      </c>
      <c r="N280" s="152">
        <f>'Upload Sheet Pull'!P282</f>
        <v>150</v>
      </c>
      <c r="O280" s="152">
        <f>'Upload Sheet Pull'!Q282</f>
        <v>150</v>
      </c>
      <c r="P280" s="152">
        <f>'Upload Sheet Pull'!R282</f>
        <v>150</v>
      </c>
      <c r="Q280" s="152">
        <f>'Upload Sheet Pull'!S282</f>
        <v>150</v>
      </c>
      <c r="R280" s="152">
        <f>'Upload Sheet Pull'!T282</f>
        <v>150</v>
      </c>
      <c r="S280" s="152">
        <f>'Upload Sheet Pull'!U282</f>
        <v>150</v>
      </c>
      <c r="T280" s="152">
        <f t="shared" si="1"/>
        <v>1650</v>
      </c>
    </row>
    <row r="281" ht="12.75" customHeight="1">
      <c r="A281" s="144" t="str">
        <f>'Upload Sheet Pull'!A283</f>
        <v>Budget</v>
      </c>
      <c r="B281" s="144" t="str">
        <f>'Upload Sheet Pull'!B283</f>
        <v>7064-000000</v>
      </c>
      <c r="C281" s="144">
        <f>'Upload Sheet Pull'!C283</f>
        <v>952</v>
      </c>
      <c r="D281" s="144" t="str">
        <f>'Upload Sheet Pull'!D283</f>
        <v>083</v>
      </c>
      <c r="E281" s="144"/>
      <c r="F281" s="144" t="str">
        <f>IF('Upload Sheet Pull'!E283="","",'Upload Sheet Pull'!E283)</f>
        <v/>
      </c>
      <c r="G281" s="144"/>
      <c r="H281" s="152">
        <f>'Upload Sheet Pull'!J283</f>
        <v>0</v>
      </c>
      <c r="I281" s="152">
        <f>'Upload Sheet Pull'!K283</f>
        <v>30</v>
      </c>
      <c r="J281" s="152">
        <f>'Upload Sheet Pull'!L283</f>
        <v>0</v>
      </c>
      <c r="K281" s="152">
        <f>'Upload Sheet Pull'!M283</f>
        <v>0</v>
      </c>
      <c r="L281" s="152">
        <f>'Upload Sheet Pull'!N283</f>
        <v>0</v>
      </c>
      <c r="M281" s="152">
        <f>'Upload Sheet Pull'!O283</f>
        <v>0</v>
      </c>
      <c r="N281" s="152">
        <f>'Upload Sheet Pull'!P283</f>
        <v>150</v>
      </c>
      <c r="O281" s="152">
        <f>'Upload Sheet Pull'!Q283</f>
        <v>0</v>
      </c>
      <c r="P281" s="152">
        <f>'Upload Sheet Pull'!R283</f>
        <v>0</v>
      </c>
      <c r="Q281" s="152">
        <f>'Upload Sheet Pull'!S283</f>
        <v>0</v>
      </c>
      <c r="R281" s="152">
        <f>'Upload Sheet Pull'!T283</f>
        <v>0</v>
      </c>
      <c r="S281" s="152">
        <f>'Upload Sheet Pull'!U283</f>
        <v>0</v>
      </c>
      <c r="T281" s="152">
        <f t="shared" si="1"/>
        <v>180</v>
      </c>
    </row>
    <row r="282" ht="12.75" customHeight="1">
      <c r="A282" s="144" t="str">
        <f>'Upload Sheet Pull'!A284</f>
        <v>Budget</v>
      </c>
      <c r="B282" s="144" t="str">
        <f>'Upload Sheet Pull'!B284</f>
        <v>7066-000000</v>
      </c>
      <c r="C282" s="144">
        <f>'Upload Sheet Pull'!C284</f>
        <v>952</v>
      </c>
      <c r="D282" s="144" t="str">
        <f>'Upload Sheet Pull'!D284</f>
        <v>083</v>
      </c>
      <c r="E282" s="144"/>
      <c r="F282" s="144" t="str">
        <f>IF('Upload Sheet Pull'!E284="","",'Upload Sheet Pull'!E284)</f>
        <v/>
      </c>
      <c r="G282" s="144"/>
      <c r="H282" s="152">
        <f>'Upload Sheet Pull'!J284</f>
        <v>0</v>
      </c>
      <c r="I282" s="152">
        <f>'Upload Sheet Pull'!K284</f>
        <v>6</v>
      </c>
      <c r="J282" s="152">
        <f>'Upload Sheet Pull'!L284</f>
        <v>0</v>
      </c>
      <c r="K282" s="152">
        <f>'Upload Sheet Pull'!M284</f>
        <v>0</v>
      </c>
      <c r="L282" s="152">
        <f>'Upload Sheet Pull'!N284</f>
        <v>0</v>
      </c>
      <c r="M282" s="152">
        <f>'Upload Sheet Pull'!O284</f>
        <v>0</v>
      </c>
      <c r="N282" s="152">
        <f>'Upload Sheet Pull'!P284</f>
        <v>0</v>
      </c>
      <c r="O282" s="152">
        <f>'Upload Sheet Pull'!Q284</f>
        <v>0</v>
      </c>
      <c r="P282" s="152">
        <f>'Upload Sheet Pull'!R284</f>
        <v>0</v>
      </c>
      <c r="Q282" s="152">
        <f>'Upload Sheet Pull'!S284</f>
        <v>0</v>
      </c>
      <c r="R282" s="152">
        <f>'Upload Sheet Pull'!T284</f>
        <v>0</v>
      </c>
      <c r="S282" s="152">
        <f>'Upload Sheet Pull'!U284</f>
        <v>0</v>
      </c>
      <c r="T282" s="152">
        <f t="shared" si="1"/>
        <v>6</v>
      </c>
    </row>
    <row r="283" ht="12.75" customHeight="1">
      <c r="A283" s="144" t="str">
        <f>'Upload Sheet Pull'!A285</f>
        <v>Budget</v>
      </c>
      <c r="B283" s="144" t="str">
        <f>'Upload Sheet Pull'!B285</f>
        <v>7068-000000</v>
      </c>
      <c r="C283" s="144">
        <f>'Upload Sheet Pull'!C285</f>
        <v>952</v>
      </c>
      <c r="D283" s="144" t="str">
        <f>'Upload Sheet Pull'!D285</f>
        <v>083</v>
      </c>
      <c r="E283" s="144"/>
      <c r="F283" s="144" t="str">
        <f>IF('Upload Sheet Pull'!E285="","",'Upload Sheet Pull'!E285)</f>
        <v/>
      </c>
      <c r="G283" s="144"/>
      <c r="H283" s="152">
        <f>'Upload Sheet Pull'!J285</f>
        <v>0</v>
      </c>
      <c r="I283" s="152">
        <f>'Upload Sheet Pull'!K285</f>
        <v>0</v>
      </c>
      <c r="J283" s="152">
        <f>'Upload Sheet Pull'!L285</f>
        <v>0</v>
      </c>
      <c r="K283" s="152">
        <f>'Upload Sheet Pull'!M285</f>
        <v>0</v>
      </c>
      <c r="L283" s="152">
        <f>'Upload Sheet Pull'!N285</f>
        <v>0</v>
      </c>
      <c r="M283" s="152">
        <f>'Upload Sheet Pull'!O285</f>
        <v>0</v>
      </c>
      <c r="N283" s="152">
        <f>'Upload Sheet Pull'!P285</f>
        <v>0</v>
      </c>
      <c r="O283" s="152">
        <f>'Upload Sheet Pull'!Q285</f>
        <v>0</v>
      </c>
      <c r="P283" s="152">
        <f>'Upload Sheet Pull'!R285</f>
        <v>0</v>
      </c>
      <c r="Q283" s="152">
        <f>'Upload Sheet Pull'!S285</f>
        <v>0</v>
      </c>
      <c r="R283" s="152">
        <f>'Upload Sheet Pull'!T285</f>
        <v>0</v>
      </c>
      <c r="S283" s="152">
        <f>'Upload Sheet Pull'!U285</f>
        <v>0</v>
      </c>
      <c r="T283" s="152">
        <f t="shared" si="1"/>
        <v>0</v>
      </c>
    </row>
    <row r="284" ht="12.75" customHeight="1">
      <c r="A284" s="144" t="str">
        <f>'Upload Sheet Pull'!A286</f>
        <v>Budget</v>
      </c>
      <c r="B284" s="144" t="str">
        <f>'Upload Sheet Pull'!B286</f>
        <v>7078-000000</v>
      </c>
      <c r="C284" s="144">
        <f>'Upload Sheet Pull'!C286</f>
        <v>952</v>
      </c>
      <c r="D284" s="144" t="str">
        <f>'Upload Sheet Pull'!D286</f>
        <v>083</v>
      </c>
      <c r="E284" s="144"/>
      <c r="F284" s="144" t="str">
        <f>IF('Upload Sheet Pull'!E286="","",'Upload Sheet Pull'!E286)</f>
        <v/>
      </c>
      <c r="G284" s="144"/>
      <c r="H284" s="152">
        <f>'Upload Sheet Pull'!J286</f>
        <v>0</v>
      </c>
      <c r="I284" s="152">
        <f>'Upload Sheet Pull'!K286</f>
        <v>140</v>
      </c>
      <c r="J284" s="152">
        <f>'Upload Sheet Pull'!L286</f>
        <v>0</v>
      </c>
      <c r="K284" s="152">
        <f>'Upload Sheet Pull'!M286</f>
        <v>0</v>
      </c>
      <c r="L284" s="152">
        <f>'Upload Sheet Pull'!N286</f>
        <v>0</v>
      </c>
      <c r="M284" s="152">
        <f>'Upload Sheet Pull'!O286</f>
        <v>0</v>
      </c>
      <c r="N284" s="152">
        <f>'Upload Sheet Pull'!P286</f>
        <v>75</v>
      </c>
      <c r="O284" s="152">
        <f>'Upload Sheet Pull'!Q286</f>
        <v>0</v>
      </c>
      <c r="P284" s="152">
        <f>'Upload Sheet Pull'!R286</f>
        <v>0</v>
      </c>
      <c r="Q284" s="152">
        <f>'Upload Sheet Pull'!S286</f>
        <v>0</v>
      </c>
      <c r="R284" s="152">
        <f>'Upload Sheet Pull'!T286</f>
        <v>0</v>
      </c>
      <c r="S284" s="152">
        <f>'Upload Sheet Pull'!U286</f>
        <v>0</v>
      </c>
      <c r="T284" s="152">
        <f t="shared" si="1"/>
        <v>215</v>
      </c>
    </row>
    <row r="285" ht="12.75" customHeight="1">
      <c r="A285" s="144" t="str">
        <f>'Upload Sheet Pull'!A287</f>
        <v>Budget</v>
      </c>
      <c r="B285" s="144" t="str">
        <f>'Upload Sheet Pull'!B287</f>
        <v>7056-000000</v>
      </c>
      <c r="C285" s="144">
        <f>'Upload Sheet Pull'!C287</f>
        <v>953</v>
      </c>
      <c r="D285" s="144" t="str">
        <f>'Upload Sheet Pull'!D287</f>
        <v>083</v>
      </c>
      <c r="E285" s="144"/>
      <c r="F285" s="144" t="str">
        <f>IF('Upload Sheet Pull'!E287="","",'Upload Sheet Pull'!E287)</f>
        <v/>
      </c>
      <c r="G285" s="144"/>
      <c r="H285" s="152">
        <f>'Upload Sheet Pull'!J287</f>
        <v>0</v>
      </c>
      <c r="I285" s="152">
        <f>'Upload Sheet Pull'!K287</f>
        <v>0</v>
      </c>
      <c r="J285" s="152">
        <f>'Upload Sheet Pull'!L287</f>
        <v>0</v>
      </c>
      <c r="K285" s="152">
        <f>'Upload Sheet Pull'!M287</f>
        <v>0</v>
      </c>
      <c r="L285" s="152">
        <f>'Upload Sheet Pull'!N287</f>
        <v>0</v>
      </c>
      <c r="M285" s="152">
        <f>'Upload Sheet Pull'!O287</f>
        <v>0</v>
      </c>
      <c r="N285" s="152">
        <f>'Upload Sheet Pull'!P287</f>
        <v>0</v>
      </c>
      <c r="O285" s="152">
        <f>'Upload Sheet Pull'!Q287</f>
        <v>0</v>
      </c>
      <c r="P285" s="152">
        <f>'Upload Sheet Pull'!R287</f>
        <v>0</v>
      </c>
      <c r="Q285" s="152">
        <f>'Upload Sheet Pull'!S287</f>
        <v>0</v>
      </c>
      <c r="R285" s="152">
        <f>'Upload Sheet Pull'!T287</f>
        <v>0</v>
      </c>
      <c r="S285" s="152">
        <f>'Upload Sheet Pull'!U287</f>
        <v>0</v>
      </c>
      <c r="T285" s="152">
        <f t="shared" si="1"/>
        <v>0</v>
      </c>
    </row>
    <row r="286" ht="12.75" customHeight="1">
      <c r="A286" s="144" t="str">
        <f>'Upload Sheet Pull'!A288</f>
        <v>Budget</v>
      </c>
      <c r="B286" s="144" t="str">
        <f>'Upload Sheet Pull'!B288</f>
        <v>7058-000000</v>
      </c>
      <c r="C286" s="144">
        <f>'Upload Sheet Pull'!C288</f>
        <v>953</v>
      </c>
      <c r="D286" s="144" t="str">
        <f>'Upload Sheet Pull'!D288</f>
        <v>083</v>
      </c>
      <c r="E286" s="144"/>
      <c r="F286" s="144" t="str">
        <f>IF('Upload Sheet Pull'!E288="","",'Upload Sheet Pull'!E288)</f>
        <v/>
      </c>
      <c r="G286" s="144"/>
      <c r="H286" s="152">
        <f>'Upload Sheet Pull'!J288</f>
        <v>0</v>
      </c>
      <c r="I286" s="152">
        <f>'Upload Sheet Pull'!K288</f>
        <v>1635</v>
      </c>
      <c r="J286" s="152">
        <f>'Upload Sheet Pull'!L288</f>
        <v>0</v>
      </c>
      <c r="K286" s="152">
        <f>'Upload Sheet Pull'!M288</f>
        <v>0</v>
      </c>
      <c r="L286" s="152">
        <f>'Upload Sheet Pull'!N288</f>
        <v>0</v>
      </c>
      <c r="M286" s="152">
        <f>'Upload Sheet Pull'!O288</f>
        <v>0</v>
      </c>
      <c r="N286" s="152">
        <f>'Upload Sheet Pull'!P288</f>
        <v>600</v>
      </c>
      <c r="O286" s="152">
        <f>'Upload Sheet Pull'!Q288</f>
        <v>0</v>
      </c>
      <c r="P286" s="152">
        <f>'Upload Sheet Pull'!R288</f>
        <v>0</v>
      </c>
      <c r="Q286" s="152">
        <f>'Upload Sheet Pull'!S288</f>
        <v>0</v>
      </c>
      <c r="R286" s="152">
        <f>'Upload Sheet Pull'!T288</f>
        <v>0</v>
      </c>
      <c r="S286" s="152">
        <f>'Upload Sheet Pull'!U288</f>
        <v>0</v>
      </c>
      <c r="T286" s="152">
        <f t="shared" si="1"/>
        <v>2235</v>
      </c>
    </row>
    <row r="287" ht="12.75" customHeight="1">
      <c r="A287" s="144" t="str">
        <f>'Upload Sheet Pull'!A289</f>
        <v>Budget</v>
      </c>
      <c r="B287" s="144" t="str">
        <f>'Upload Sheet Pull'!B289</f>
        <v>7060-000000</v>
      </c>
      <c r="C287" s="144">
        <f>'Upload Sheet Pull'!C289</f>
        <v>953</v>
      </c>
      <c r="D287" s="144" t="str">
        <f>'Upload Sheet Pull'!D289</f>
        <v>083</v>
      </c>
      <c r="E287" s="144"/>
      <c r="F287" s="144" t="str">
        <f>IF('Upload Sheet Pull'!E289="","",'Upload Sheet Pull'!E289)</f>
        <v/>
      </c>
      <c r="G287" s="144"/>
      <c r="H287" s="152">
        <f>'Upload Sheet Pull'!J289</f>
        <v>0</v>
      </c>
      <c r="I287" s="152">
        <f>'Upload Sheet Pull'!K289</f>
        <v>0</v>
      </c>
      <c r="J287" s="152">
        <f>'Upload Sheet Pull'!L289</f>
        <v>0</v>
      </c>
      <c r="K287" s="152">
        <f>'Upload Sheet Pull'!M289</f>
        <v>0</v>
      </c>
      <c r="L287" s="152">
        <f>'Upload Sheet Pull'!N289</f>
        <v>0</v>
      </c>
      <c r="M287" s="152">
        <f>'Upload Sheet Pull'!O289</f>
        <v>0</v>
      </c>
      <c r="N287" s="152">
        <f>'Upload Sheet Pull'!P289</f>
        <v>0</v>
      </c>
      <c r="O287" s="152">
        <f>'Upload Sheet Pull'!Q289</f>
        <v>0</v>
      </c>
      <c r="P287" s="152">
        <f>'Upload Sheet Pull'!R289</f>
        <v>0</v>
      </c>
      <c r="Q287" s="152">
        <f>'Upload Sheet Pull'!S289</f>
        <v>0</v>
      </c>
      <c r="R287" s="152">
        <f>'Upload Sheet Pull'!T289</f>
        <v>0</v>
      </c>
      <c r="S287" s="152">
        <f>'Upload Sheet Pull'!U289</f>
        <v>0</v>
      </c>
      <c r="T287" s="152">
        <f t="shared" si="1"/>
        <v>0</v>
      </c>
    </row>
    <row r="288" ht="12.75" customHeight="1">
      <c r="A288" s="144" t="str">
        <f>'Upload Sheet Pull'!A290</f>
        <v>Budget</v>
      </c>
      <c r="B288" s="144" t="str">
        <f>'Upload Sheet Pull'!B290</f>
        <v>7062-000000</v>
      </c>
      <c r="C288" s="144">
        <f>'Upload Sheet Pull'!C290</f>
        <v>953</v>
      </c>
      <c r="D288" s="144" t="str">
        <f>'Upload Sheet Pull'!D290</f>
        <v>083</v>
      </c>
      <c r="E288" s="144"/>
      <c r="F288" s="144" t="str">
        <f>IF('Upload Sheet Pull'!E290="","",'Upload Sheet Pull'!E290)</f>
        <v/>
      </c>
      <c r="G288" s="144"/>
      <c r="H288" s="152">
        <f>'Upload Sheet Pull'!J290</f>
        <v>150</v>
      </c>
      <c r="I288" s="152">
        <f>'Upload Sheet Pull'!K290</f>
        <v>150</v>
      </c>
      <c r="J288" s="152">
        <f>'Upload Sheet Pull'!L290</f>
        <v>150</v>
      </c>
      <c r="K288" s="152">
        <f>'Upload Sheet Pull'!M290</f>
        <v>150</v>
      </c>
      <c r="L288" s="152">
        <f>'Upload Sheet Pull'!N290</f>
        <v>150</v>
      </c>
      <c r="M288" s="152">
        <f>'Upload Sheet Pull'!O290</f>
        <v>150</v>
      </c>
      <c r="N288" s="152">
        <f>'Upload Sheet Pull'!P290</f>
        <v>150</v>
      </c>
      <c r="O288" s="152">
        <f>'Upload Sheet Pull'!Q290</f>
        <v>150</v>
      </c>
      <c r="P288" s="152">
        <f>'Upload Sheet Pull'!R290</f>
        <v>150</v>
      </c>
      <c r="Q288" s="152">
        <f>'Upload Sheet Pull'!S290</f>
        <v>150</v>
      </c>
      <c r="R288" s="152">
        <f>'Upload Sheet Pull'!T290</f>
        <v>150</v>
      </c>
      <c r="S288" s="152">
        <f>'Upload Sheet Pull'!U290</f>
        <v>150</v>
      </c>
      <c r="T288" s="152">
        <f t="shared" si="1"/>
        <v>1800</v>
      </c>
    </row>
    <row r="289" ht="12.75" customHeight="1">
      <c r="A289" s="144" t="str">
        <f>'Upload Sheet Pull'!A291</f>
        <v>Budget</v>
      </c>
      <c r="B289" s="144" t="str">
        <f>'Upload Sheet Pull'!B291</f>
        <v>7064-000000</v>
      </c>
      <c r="C289" s="144">
        <f>'Upload Sheet Pull'!C291</f>
        <v>953</v>
      </c>
      <c r="D289" s="144" t="str">
        <f>'Upload Sheet Pull'!D291</f>
        <v>083</v>
      </c>
      <c r="E289" s="144"/>
      <c r="F289" s="144" t="str">
        <f>IF('Upload Sheet Pull'!E291="","",'Upload Sheet Pull'!E291)</f>
        <v/>
      </c>
      <c r="G289" s="144"/>
      <c r="H289" s="152">
        <f>'Upload Sheet Pull'!J291</f>
        <v>0</v>
      </c>
      <c r="I289" s="152">
        <f>'Upload Sheet Pull'!K291</f>
        <v>160</v>
      </c>
      <c r="J289" s="152">
        <f>'Upload Sheet Pull'!L291</f>
        <v>0</v>
      </c>
      <c r="K289" s="152">
        <f>'Upload Sheet Pull'!M291</f>
        <v>0</v>
      </c>
      <c r="L289" s="152">
        <f>'Upload Sheet Pull'!N291</f>
        <v>0</v>
      </c>
      <c r="M289" s="152">
        <f>'Upload Sheet Pull'!O291</f>
        <v>0</v>
      </c>
      <c r="N289" s="152">
        <f>'Upload Sheet Pull'!P291</f>
        <v>150</v>
      </c>
      <c r="O289" s="152">
        <f>'Upload Sheet Pull'!Q291</f>
        <v>0</v>
      </c>
      <c r="P289" s="152">
        <f>'Upload Sheet Pull'!R291</f>
        <v>0</v>
      </c>
      <c r="Q289" s="152">
        <f>'Upload Sheet Pull'!S291</f>
        <v>0</v>
      </c>
      <c r="R289" s="152">
        <f>'Upload Sheet Pull'!T291</f>
        <v>0</v>
      </c>
      <c r="S289" s="152">
        <f>'Upload Sheet Pull'!U291</f>
        <v>0</v>
      </c>
      <c r="T289" s="152">
        <f t="shared" si="1"/>
        <v>310</v>
      </c>
    </row>
    <row r="290" ht="12.75" customHeight="1">
      <c r="A290" s="144" t="str">
        <f>'Upload Sheet Pull'!A292</f>
        <v>Budget</v>
      </c>
      <c r="B290" s="144" t="str">
        <f>'Upload Sheet Pull'!B292</f>
        <v>7066-000000</v>
      </c>
      <c r="C290" s="144">
        <f>'Upload Sheet Pull'!C292</f>
        <v>953</v>
      </c>
      <c r="D290" s="144" t="str">
        <f>'Upload Sheet Pull'!D292</f>
        <v>083</v>
      </c>
      <c r="E290" s="144"/>
      <c r="F290" s="144" t="str">
        <f>IF('Upload Sheet Pull'!E292="","",'Upload Sheet Pull'!E292)</f>
        <v/>
      </c>
      <c r="G290" s="144"/>
      <c r="H290" s="152">
        <f>'Upload Sheet Pull'!J292</f>
        <v>0</v>
      </c>
      <c r="I290" s="152">
        <f>'Upload Sheet Pull'!K292</f>
        <v>0</v>
      </c>
      <c r="J290" s="152">
        <f>'Upload Sheet Pull'!L292</f>
        <v>0</v>
      </c>
      <c r="K290" s="152">
        <f>'Upload Sheet Pull'!M292</f>
        <v>0</v>
      </c>
      <c r="L290" s="152">
        <f>'Upload Sheet Pull'!N292</f>
        <v>0</v>
      </c>
      <c r="M290" s="152">
        <f>'Upload Sheet Pull'!O292</f>
        <v>0</v>
      </c>
      <c r="N290" s="152">
        <f>'Upload Sheet Pull'!P292</f>
        <v>0</v>
      </c>
      <c r="O290" s="152">
        <f>'Upload Sheet Pull'!Q292</f>
        <v>0</v>
      </c>
      <c r="P290" s="152">
        <f>'Upload Sheet Pull'!R292</f>
        <v>0</v>
      </c>
      <c r="Q290" s="152">
        <f>'Upload Sheet Pull'!S292</f>
        <v>0</v>
      </c>
      <c r="R290" s="152">
        <f>'Upload Sheet Pull'!T292</f>
        <v>0</v>
      </c>
      <c r="S290" s="152">
        <f>'Upload Sheet Pull'!U292</f>
        <v>0</v>
      </c>
      <c r="T290" s="152">
        <f t="shared" si="1"/>
        <v>0</v>
      </c>
    </row>
    <row r="291" ht="12.75" customHeight="1">
      <c r="A291" s="144" t="str">
        <f>'Upload Sheet Pull'!A293</f>
        <v>Budget</v>
      </c>
      <c r="B291" s="144" t="str">
        <f>'Upload Sheet Pull'!B293</f>
        <v>7068-000000</v>
      </c>
      <c r="C291" s="144">
        <f>'Upload Sheet Pull'!C293</f>
        <v>953</v>
      </c>
      <c r="D291" s="144" t="str">
        <f>'Upload Sheet Pull'!D293</f>
        <v>083</v>
      </c>
      <c r="E291" s="144"/>
      <c r="F291" s="144" t="str">
        <f>IF('Upload Sheet Pull'!E293="","",'Upload Sheet Pull'!E293)</f>
        <v/>
      </c>
      <c r="G291" s="144"/>
      <c r="H291" s="152">
        <f>'Upload Sheet Pull'!J293</f>
        <v>0</v>
      </c>
      <c r="I291" s="152">
        <f>'Upload Sheet Pull'!K293</f>
        <v>0</v>
      </c>
      <c r="J291" s="152">
        <f>'Upload Sheet Pull'!L293</f>
        <v>0</v>
      </c>
      <c r="K291" s="152">
        <f>'Upload Sheet Pull'!M293</f>
        <v>0</v>
      </c>
      <c r="L291" s="152">
        <f>'Upload Sheet Pull'!N293</f>
        <v>0</v>
      </c>
      <c r="M291" s="152">
        <f>'Upload Sheet Pull'!O293</f>
        <v>0</v>
      </c>
      <c r="N291" s="152">
        <f>'Upload Sheet Pull'!P293</f>
        <v>0</v>
      </c>
      <c r="O291" s="152">
        <f>'Upload Sheet Pull'!Q293</f>
        <v>0</v>
      </c>
      <c r="P291" s="152">
        <f>'Upload Sheet Pull'!R293</f>
        <v>0</v>
      </c>
      <c r="Q291" s="152">
        <f>'Upload Sheet Pull'!S293</f>
        <v>0</v>
      </c>
      <c r="R291" s="152">
        <f>'Upload Sheet Pull'!T293</f>
        <v>0</v>
      </c>
      <c r="S291" s="152">
        <f>'Upload Sheet Pull'!U293</f>
        <v>0</v>
      </c>
      <c r="T291" s="152">
        <f t="shared" si="1"/>
        <v>0</v>
      </c>
    </row>
    <row r="292" ht="12.75" customHeight="1">
      <c r="A292" s="144" t="str">
        <f>'Upload Sheet Pull'!A294</f>
        <v>Budget</v>
      </c>
      <c r="B292" s="144" t="str">
        <f>'Upload Sheet Pull'!B294</f>
        <v>7078-000000</v>
      </c>
      <c r="C292" s="144">
        <f>'Upload Sheet Pull'!C294</f>
        <v>953</v>
      </c>
      <c r="D292" s="144" t="str">
        <f>'Upload Sheet Pull'!D294</f>
        <v>083</v>
      </c>
      <c r="E292" s="144"/>
      <c r="F292" s="144" t="str">
        <f>IF('Upload Sheet Pull'!E294="","",'Upload Sheet Pull'!E294)</f>
        <v/>
      </c>
      <c r="G292" s="144"/>
      <c r="H292" s="152">
        <f>'Upload Sheet Pull'!J294</f>
        <v>0</v>
      </c>
      <c r="I292" s="152">
        <f>'Upload Sheet Pull'!K294</f>
        <v>240</v>
      </c>
      <c r="J292" s="152">
        <f>'Upload Sheet Pull'!L294</f>
        <v>0</v>
      </c>
      <c r="K292" s="152">
        <f>'Upload Sheet Pull'!M294</f>
        <v>0</v>
      </c>
      <c r="L292" s="152">
        <f>'Upload Sheet Pull'!N294</f>
        <v>0</v>
      </c>
      <c r="M292" s="152">
        <f>'Upload Sheet Pull'!O294</f>
        <v>0</v>
      </c>
      <c r="N292" s="152">
        <f>'Upload Sheet Pull'!P294</f>
        <v>75</v>
      </c>
      <c r="O292" s="152">
        <f>'Upload Sheet Pull'!Q294</f>
        <v>0</v>
      </c>
      <c r="P292" s="152">
        <f>'Upload Sheet Pull'!R294</f>
        <v>0</v>
      </c>
      <c r="Q292" s="152">
        <f>'Upload Sheet Pull'!S294</f>
        <v>0</v>
      </c>
      <c r="R292" s="152">
        <f>'Upload Sheet Pull'!T294</f>
        <v>0</v>
      </c>
      <c r="S292" s="152">
        <f>'Upload Sheet Pull'!U294</f>
        <v>0</v>
      </c>
      <c r="T292" s="152">
        <f t="shared" si="1"/>
        <v>315</v>
      </c>
    </row>
    <row r="293" ht="12.75" customHeight="1">
      <c r="A293" s="144" t="str">
        <f>'Upload Sheet Pull'!A295</f>
        <v>Budget</v>
      </c>
      <c r="B293" s="144" t="str">
        <f>'Upload Sheet Pull'!B295</f>
        <v>7058-000000</v>
      </c>
      <c r="C293" s="144">
        <f>'Upload Sheet Pull'!C295</f>
        <v>954</v>
      </c>
      <c r="D293" s="144" t="str">
        <f>'Upload Sheet Pull'!D295</f>
        <v>083</v>
      </c>
      <c r="E293" s="144"/>
      <c r="F293" s="144" t="str">
        <f>IF('Upload Sheet Pull'!E295="","",'Upload Sheet Pull'!E295)</f>
        <v/>
      </c>
      <c r="G293" s="144"/>
      <c r="H293" s="152">
        <f>'Upload Sheet Pull'!J295</f>
        <v>0</v>
      </c>
      <c r="I293" s="152">
        <f>'Upload Sheet Pull'!K295</f>
        <v>0</v>
      </c>
      <c r="J293" s="152">
        <f>'Upload Sheet Pull'!L295</f>
        <v>0</v>
      </c>
      <c r="K293" s="152">
        <f>'Upload Sheet Pull'!M295</f>
        <v>0</v>
      </c>
      <c r="L293" s="152">
        <f>'Upload Sheet Pull'!N295</f>
        <v>0</v>
      </c>
      <c r="M293" s="152">
        <f>'Upload Sheet Pull'!O295</f>
        <v>0</v>
      </c>
      <c r="N293" s="152">
        <f>'Upload Sheet Pull'!P295</f>
        <v>0</v>
      </c>
      <c r="O293" s="152">
        <f>'Upload Sheet Pull'!Q295</f>
        <v>0</v>
      </c>
      <c r="P293" s="152">
        <f>'Upload Sheet Pull'!R295</f>
        <v>0</v>
      </c>
      <c r="Q293" s="152">
        <f>'Upload Sheet Pull'!S295</f>
        <v>0</v>
      </c>
      <c r="R293" s="152">
        <f>'Upload Sheet Pull'!T295</f>
        <v>0</v>
      </c>
      <c r="S293" s="152">
        <f>'Upload Sheet Pull'!U295</f>
        <v>0</v>
      </c>
      <c r="T293" s="152">
        <f t="shared" si="1"/>
        <v>0</v>
      </c>
    </row>
    <row r="294" ht="12.75" customHeight="1">
      <c r="A294" s="144" t="str">
        <f>'Upload Sheet Pull'!A296</f>
        <v>Budget</v>
      </c>
      <c r="B294" s="144" t="str">
        <f>'Upload Sheet Pull'!B296</f>
        <v>7060-000000</v>
      </c>
      <c r="C294" s="144">
        <f>'Upload Sheet Pull'!C296</f>
        <v>954</v>
      </c>
      <c r="D294" s="144" t="str">
        <f>'Upload Sheet Pull'!D296</f>
        <v>083</v>
      </c>
      <c r="E294" s="144"/>
      <c r="F294" s="144" t="str">
        <f>IF('Upload Sheet Pull'!E296="","",'Upload Sheet Pull'!E296)</f>
        <v/>
      </c>
      <c r="G294" s="144"/>
      <c r="H294" s="152">
        <f>'Upload Sheet Pull'!J296</f>
        <v>0</v>
      </c>
      <c r="I294" s="152">
        <f>'Upload Sheet Pull'!K296</f>
        <v>0</v>
      </c>
      <c r="J294" s="152">
        <f>'Upload Sheet Pull'!L296</f>
        <v>0</v>
      </c>
      <c r="K294" s="152">
        <f>'Upload Sheet Pull'!M296</f>
        <v>0</v>
      </c>
      <c r="L294" s="152">
        <f>'Upload Sheet Pull'!N296</f>
        <v>0</v>
      </c>
      <c r="M294" s="152">
        <f>'Upload Sheet Pull'!O296</f>
        <v>0</v>
      </c>
      <c r="N294" s="152">
        <f>'Upload Sheet Pull'!P296</f>
        <v>0</v>
      </c>
      <c r="O294" s="152">
        <f>'Upload Sheet Pull'!Q296</f>
        <v>0</v>
      </c>
      <c r="P294" s="152">
        <f>'Upload Sheet Pull'!R296</f>
        <v>0</v>
      </c>
      <c r="Q294" s="152">
        <f>'Upload Sheet Pull'!S296</f>
        <v>0</v>
      </c>
      <c r="R294" s="152">
        <f>'Upload Sheet Pull'!T296</f>
        <v>0</v>
      </c>
      <c r="S294" s="152">
        <f>'Upload Sheet Pull'!U296</f>
        <v>0</v>
      </c>
      <c r="T294" s="152">
        <f t="shared" si="1"/>
        <v>0</v>
      </c>
    </row>
    <row r="295" ht="12.75" customHeight="1">
      <c r="A295" s="144" t="str">
        <f>'Upload Sheet Pull'!A297</f>
        <v>Budget</v>
      </c>
      <c r="B295" s="144" t="str">
        <f>'Upload Sheet Pull'!B297</f>
        <v>7062-000000</v>
      </c>
      <c r="C295" s="144">
        <f>'Upload Sheet Pull'!C297</f>
        <v>954</v>
      </c>
      <c r="D295" s="144" t="str">
        <f>'Upload Sheet Pull'!D297</f>
        <v>083</v>
      </c>
      <c r="E295" s="144"/>
      <c r="F295" s="144" t="str">
        <f>IF('Upload Sheet Pull'!E297="","",'Upload Sheet Pull'!E297)</f>
        <v/>
      </c>
      <c r="G295" s="144"/>
      <c r="H295" s="152">
        <f>'Upload Sheet Pull'!J297</f>
        <v>10</v>
      </c>
      <c r="I295" s="152">
        <f>'Upload Sheet Pull'!K297</f>
        <v>10</v>
      </c>
      <c r="J295" s="152">
        <f>'Upload Sheet Pull'!L297</f>
        <v>10</v>
      </c>
      <c r="K295" s="152">
        <f>'Upload Sheet Pull'!M297</f>
        <v>10</v>
      </c>
      <c r="L295" s="152">
        <f>'Upload Sheet Pull'!N297</f>
        <v>10</v>
      </c>
      <c r="M295" s="152">
        <f>'Upload Sheet Pull'!O297</f>
        <v>10</v>
      </c>
      <c r="N295" s="152">
        <f>'Upload Sheet Pull'!P297</f>
        <v>10</v>
      </c>
      <c r="O295" s="152">
        <f>'Upload Sheet Pull'!Q297</f>
        <v>10</v>
      </c>
      <c r="P295" s="152">
        <f>'Upload Sheet Pull'!R297</f>
        <v>10</v>
      </c>
      <c r="Q295" s="152">
        <f>'Upload Sheet Pull'!S297</f>
        <v>10</v>
      </c>
      <c r="R295" s="152">
        <f>'Upload Sheet Pull'!T297</f>
        <v>10</v>
      </c>
      <c r="S295" s="152">
        <f>'Upload Sheet Pull'!U297</f>
        <v>10</v>
      </c>
      <c r="T295" s="152">
        <f t="shared" si="1"/>
        <v>120</v>
      </c>
    </row>
    <row r="296" ht="12.75" customHeight="1">
      <c r="A296" s="144" t="str">
        <f>'Upload Sheet Pull'!A298</f>
        <v>Budget</v>
      </c>
      <c r="B296" s="144" t="str">
        <f>'Upload Sheet Pull'!B298</f>
        <v>7064-000000</v>
      </c>
      <c r="C296" s="144">
        <f>'Upload Sheet Pull'!C298</f>
        <v>954</v>
      </c>
      <c r="D296" s="144" t="str">
        <f>'Upload Sheet Pull'!D298</f>
        <v>083</v>
      </c>
      <c r="E296" s="144"/>
      <c r="F296" s="144" t="str">
        <f>IF('Upload Sheet Pull'!E298="","",'Upload Sheet Pull'!E298)</f>
        <v/>
      </c>
      <c r="G296" s="144"/>
      <c r="H296" s="152">
        <f>'Upload Sheet Pull'!J298</f>
        <v>0</v>
      </c>
      <c r="I296" s="152">
        <f>'Upload Sheet Pull'!K298</f>
        <v>0</v>
      </c>
      <c r="J296" s="152">
        <f>'Upload Sheet Pull'!L298</f>
        <v>0</v>
      </c>
      <c r="K296" s="152">
        <f>'Upload Sheet Pull'!M298</f>
        <v>0</v>
      </c>
      <c r="L296" s="152">
        <f>'Upload Sheet Pull'!N298</f>
        <v>0</v>
      </c>
      <c r="M296" s="152">
        <f>'Upload Sheet Pull'!O298</f>
        <v>0</v>
      </c>
      <c r="N296" s="152">
        <f>'Upload Sheet Pull'!P298</f>
        <v>0</v>
      </c>
      <c r="O296" s="152">
        <f>'Upload Sheet Pull'!Q298</f>
        <v>0</v>
      </c>
      <c r="P296" s="152">
        <f>'Upload Sheet Pull'!R298</f>
        <v>0</v>
      </c>
      <c r="Q296" s="152">
        <f>'Upload Sheet Pull'!S298</f>
        <v>0</v>
      </c>
      <c r="R296" s="152">
        <f>'Upload Sheet Pull'!T298</f>
        <v>0</v>
      </c>
      <c r="S296" s="152">
        <f>'Upload Sheet Pull'!U298</f>
        <v>0</v>
      </c>
      <c r="T296" s="152">
        <f t="shared" si="1"/>
        <v>0</v>
      </c>
    </row>
    <row r="297" ht="12.75" customHeight="1">
      <c r="A297" s="144" t="str">
        <f>'Upload Sheet Pull'!A299</f>
        <v>Budget</v>
      </c>
      <c r="B297" s="144" t="str">
        <f>'Upload Sheet Pull'!B299</f>
        <v>7066-000000</v>
      </c>
      <c r="C297" s="144">
        <f>'Upload Sheet Pull'!C299</f>
        <v>954</v>
      </c>
      <c r="D297" s="144" t="str">
        <f>'Upload Sheet Pull'!D299</f>
        <v>083</v>
      </c>
      <c r="E297" s="144"/>
      <c r="F297" s="144" t="str">
        <f>IF('Upload Sheet Pull'!E299="","",'Upload Sheet Pull'!E299)</f>
        <v/>
      </c>
      <c r="G297" s="144"/>
      <c r="H297" s="152">
        <f>'Upload Sheet Pull'!J299</f>
        <v>0</v>
      </c>
      <c r="I297" s="152">
        <f>'Upload Sheet Pull'!K299</f>
        <v>0</v>
      </c>
      <c r="J297" s="152">
        <f>'Upload Sheet Pull'!L299</f>
        <v>0</v>
      </c>
      <c r="K297" s="152">
        <f>'Upload Sheet Pull'!M299</f>
        <v>0</v>
      </c>
      <c r="L297" s="152">
        <f>'Upload Sheet Pull'!N299</f>
        <v>0</v>
      </c>
      <c r="M297" s="152">
        <f>'Upload Sheet Pull'!O299</f>
        <v>0</v>
      </c>
      <c r="N297" s="152">
        <f>'Upload Sheet Pull'!P299</f>
        <v>0</v>
      </c>
      <c r="O297" s="152">
        <f>'Upload Sheet Pull'!Q299</f>
        <v>0</v>
      </c>
      <c r="P297" s="152">
        <f>'Upload Sheet Pull'!R299</f>
        <v>0</v>
      </c>
      <c r="Q297" s="152">
        <f>'Upload Sheet Pull'!S299</f>
        <v>0</v>
      </c>
      <c r="R297" s="152">
        <f>'Upload Sheet Pull'!T299</f>
        <v>0</v>
      </c>
      <c r="S297" s="152">
        <f>'Upload Sheet Pull'!U299</f>
        <v>0</v>
      </c>
      <c r="T297" s="152">
        <f t="shared" si="1"/>
        <v>0</v>
      </c>
    </row>
    <row r="298" ht="12.75" customHeight="1">
      <c r="A298" s="144" t="str">
        <f>'Upload Sheet Pull'!A300</f>
        <v>Budget</v>
      </c>
      <c r="B298" s="144" t="str">
        <f>'Upload Sheet Pull'!B300</f>
        <v>7068-000000</v>
      </c>
      <c r="C298" s="144">
        <f>'Upload Sheet Pull'!C300</f>
        <v>954</v>
      </c>
      <c r="D298" s="144" t="str">
        <f>'Upload Sheet Pull'!D300</f>
        <v>083</v>
      </c>
      <c r="E298" s="144"/>
      <c r="F298" s="144" t="str">
        <f>IF('Upload Sheet Pull'!E300="","",'Upload Sheet Pull'!E300)</f>
        <v/>
      </c>
      <c r="G298" s="144"/>
      <c r="H298" s="152">
        <f>'Upload Sheet Pull'!J300</f>
        <v>0</v>
      </c>
      <c r="I298" s="152">
        <f>'Upload Sheet Pull'!K300</f>
        <v>0</v>
      </c>
      <c r="J298" s="152">
        <f>'Upload Sheet Pull'!L300</f>
        <v>0</v>
      </c>
      <c r="K298" s="152">
        <f>'Upload Sheet Pull'!M300</f>
        <v>0</v>
      </c>
      <c r="L298" s="152">
        <f>'Upload Sheet Pull'!N300</f>
        <v>0</v>
      </c>
      <c r="M298" s="152">
        <f>'Upload Sheet Pull'!O300</f>
        <v>0</v>
      </c>
      <c r="N298" s="152">
        <f>'Upload Sheet Pull'!P300</f>
        <v>0</v>
      </c>
      <c r="O298" s="152">
        <f>'Upload Sheet Pull'!Q300</f>
        <v>0</v>
      </c>
      <c r="P298" s="152">
        <f>'Upload Sheet Pull'!R300</f>
        <v>0</v>
      </c>
      <c r="Q298" s="152">
        <f>'Upload Sheet Pull'!S300</f>
        <v>0</v>
      </c>
      <c r="R298" s="152">
        <f>'Upload Sheet Pull'!T300</f>
        <v>0</v>
      </c>
      <c r="S298" s="152">
        <f>'Upload Sheet Pull'!U300</f>
        <v>0</v>
      </c>
      <c r="T298" s="152">
        <f t="shared" si="1"/>
        <v>0</v>
      </c>
    </row>
    <row r="299" ht="12.75" customHeight="1">
      <c r="A299" s="144" t="str">
        <f>'Upload Sheet Pull'!A301</f>
        <v>Budget</v>
      </c>
      <c r="B299" s="144" t="str">
        <f>'Upload Sheet Pull'!B301</f>
        <v>7072-000000</v>
      </c>
      <c r="C299" s="144">
        <f>'Upload Sheet Pull'!C301</f>
        <v>954</v>
      </c>
      <c r="D299" s="144" t="str">
        <f>'Upload Sheet Pull'!D301</f>
        <v>083</v>
      </c>
      <c r="E299" s="144"/>
      <c r="F299" s="144" t="str">
        <f>IF('Upload Sheet Pull'!E301="","",'Upload Sheet Pull'!E301)</f>
        <v/>
      </c>
      <c r="G299" s="144"/>
      <c r="H299" s="152">
        <f>'Upload Sheet Pull'!J301</f>
        <v>0</v>
      </c>
      <c r="I299" s="152">
        <f>'Upload Sheet Pull'!K301</f>
        <v>0</v>
      </c>
      <c r="J299" s="152">
        <f>'Upload Sheet Pull'!L301</f>
        <v>0</v>
      </c>
      <c r="K299" s="152">
        <f>'Upload Sheet Pull'!M301</f>
        <v>0</v>
      </c>
      <c r="L299" s="152">
        <f>'Upload Sheet Pull'!N301</f>
        <v>0</v>
      </c>
      <c r="M299" s="152">
        <f>'Upload Sheet Pull'!O301</f>
        <v>0</v>
      </c>
      <c r="N299" s="152">
        <f>'Upload Sheet Pull'!P301</f>
        <v>0</v>
      </c>
      <c r="O299" s="152">
        <f>'Upload Sheet Pull'!Q301</f>
        <v>0</v>
      </c>
      <c r="P299" s="152">
        <f>'Upload Sheet Pull'!R301</f>
        <v>0</v>
      </c>
      <c r="Q299" s="152">
        <f>'Upload Sheet Pull'!S301</f>
        <v>0</v>
      </c>
      <c r="R299" s="152">
        <f>'Upload Sheet Pull'!T301</f>
        <v>0</v>
      </c>
      <c r="S299" s="152">
        <f>'Upload Sheet Pull'!U301</f>
        <v>0</v>
      </c>
      <c r="T299" s="152">
        <f t="shared" si="1"/>
        <v>0</v>
      </c>
    </row>
    <row r="300" ht="12.75" customHeight="1">
      <c r="A300" s="144" t="str">
        <f>'Upload Sheet Pull'!A302</f>
        <v>Budget</v>
      </c>
      <c r="B300" s="144" t="str">
        <f>'Upload Sheet Pull'!B302</f>
        <v>7058-000000</v>
      </c>
      <c r="C300" s="144">
        <f>'Upload Sheet Pull'!C302</f>
        <v>955</v>
      </c>
      <c r="D300" s="144" t="str">
        <f>'Upload Sheet Pull'!D302</f>
        <v>083</v>
      </c>
      <c r="E300" s="144"/>
      <c r="F300" s="144" t="str">
        <f>IF('Upload Sheet Pull'!E302="","",'Upload Sheet Pull'!E302)</f>
        <v/>
      </c>
      <c r="G300" s="144"/>
      <c r="H300" s="152">
        <f>'Upload Sheet Pull'!J302</f>
        <v>0</v>
      </c>
      <c r="I300" s="152">
        <f>'Upload Sheet Pull'!K302</f>
        <v>0</v>
      </c>
      <c r="J300" s="152">
        <f>'Upload Sheet Pull'!L302</f>
        <v>0</v>
      </c>
      <c r="K300" s="152">
        <f>'Upload Sheet Pull'!M302</f>
        <v>0</v>
      </c>
      <c r="L300" s="152">
        <f>'Upload Sheet Pull'!N302</f>
        <v>0</v>
      </c>
      <c r="M300" s="152">
        <f>'Upload Sheet Pull'!O302</f>
        <v>0</v>
      </c>
      <c r="N300" s="152">
        <f>'Upload Sheet Pull'!P302</f>
        <v>0</v>
      </c>
      <c r="O300" s="152">
        <f>'Upload Sheet Pull'!Q302</f>
        <v>0</v>
      </c>
      <c r="P300" s="152">
        <f>'Upload Sheet Pull'!R302</f>
        <v>0</v>
      </c>
      <c r="Q300" s="152">
        <f>'Upload Sheet Pull'!S302</f>
        <v>0</v>
      </c>
      <c r="R300" s="152">
        <f>'Upload Sheet Pull'!T302</f>
        <v>0</v>
      </c>
      <c r="S300" s="152">
        <f>'Upload Sheet Pull'!U302</f>
        <v>0</v>
      </c>
      <c r="T300" s="152">
        <f t="shared" si="1"/>
        <v>0</v>
      </c>
    </row>
    <row r="301" ht="12.75" customHeight="1">
      <c r="A301" s="144" t="str">
        <f>'Upload Sheet Pull'!A303</f>
        <v>Budget</v>
      </c>
      <c r="B301" s="144" t="str">
        <f>'Upload Sheet Pull'!B303</f>
        <v>7060-000000</v>
      </c>
      <c r="C301" s="144">
        <f>'Upload Sheet Pull'!C303</f>
        <v>955</v>
      </c>
      <c r="D301" s="144" t="str">
        <f>'Upload Sheet Pull'!D303</f>
        <v>083</v>
      </c>
      <c r="E301" s="144"/>
      <c r="F301" s="144" t="str">
        <f>IF('Upload Sheet Pull'!E303="","",'Upload Sheet Pull'!E303)</f>
        <v/>
      </c>
      <c r="G301" s="144"/>
      <c r="H301" s="152">
        <f>'Upload Sheet Pull'!J303</f>
        <v>0</v>
      </c>
      <c r="I301" s="152">
        <f>'Upload Sheet Pull'!K303</f>
        <v>0</v>
      </c>
      <c r="J301" s="152">
        <f>'Upload Sheet Pull'!L303</f>
        <v>0</v>
      </c>
      <c r="K301" s="152">
        <f>'Upload Sheet Pull'!M303</f>
        <v>0</v>
      </c>
      <c r="L301" s="152">
        <f>'Upload Sheet Pull'!N303</f>
        <v>0</v>
      </c>
      <c r="M301" s="152">
        <f>'Upload Sheet Pull'!O303</f>
        <v>0</v>
      </c>
      <c r="N301" s="152">
        <f>'Upload Sheet Pull'!P303</f>
        <v>0</v>
      </c>
      <c r="O301" s="152">
        <f>'Upload Sheet Pull'!Q303</f>
        <v>0</v>
      </c>
      <c r="P301" s="152">
        <f>'Upload Sheet Pull'!R303</f>
        <v>0</v>
      </c>
      <c r="Q301" s="152">
        <f>'Upload Sheet Pull'!S303</f>
        <v>0</v>
      </c>
      <c r="R301" s="152">
        <f>'Upload Sheet Pull'!T303</f>
        <v>0</v>
      </c>
      <c r="S301" s="152">
        <f>'Upload Sheet Pull'!U303</f>
        <v>0</v>
      </c>
      <c r="T301" s="152">
        <f t="shared" si="1"/>
        <v>0</v>
      </c>
    </row>
    <row r="302" ht="12.75" customHeight="1">
      <c r="A302" s="144" t="str">
        <f>'Upload Sheet Pull'!A304</f>
        <v>Budget</v>
      </c>
      <c r="B302" s="144" t="str">
        <f>'Upload Sheet Pull'!B304</f>
        <v>7062-000000</v>
      </c>
      <c r="C302" s="144">
        <f>'Upload Sheet Pull'!C304</f>
        <v>955</v>
      </c>
      <c r="D302" s="144" t="str">
        <f>'Upload Sheet Pull'!D304</f>
        <v>083</v>
      </c>
      <c r="E302" s="144"/>
      <c r="F302" s="144" t="str">
        <f>IF('Upload Sheet Pull'!E304="","",'Upload Sheet Pull'!E304)</f>
        <v/>
      </c>
      <c r="G302" s="144"/>
      <c r="H302" s="152">
        <f>'Upload Sheet Pull'!J304</f>
        <v>15</v>
      </c>
      <c r="I302" s="152">
        <f>'Upload Sheet Pull'!K304</f>
        <v>15</v>
      </c>
      <c r="J302" s="152">
        <f>'Upload Sheet Pull'!L304</f>
        <v>15</v>
      </c>
      <c r="K302" s="152">
        <f>'Upload Sheet Pull'!M304</f>
        <v>15</v>
      </c>
      <c r="L302" s="152">
        <f>'Upload Sheet Pull'!N304</f>
        <v>15</v>
      </c>
      <c r="M302" s="152">
        <f>'Upload Sheet Pull'!O304</f>
        <v>15</v>
      </c>
      <c r="N302" s="152">
        <f>'Upload Sheet Pull'!P304</f>
        <v>15</v>
      </c>
      <c r="O302" s="152">
        <f>'Upload Sheet Pull'!Q304</f>
        <v>15</v>
      </c>
      <c r="P302" s="152">
        <f>'Upload Sheet Pull'!R304</f>
        <v>15</v>
      </c>
      <c r="Q302" s="152">
        <f>'Upload Sheet Pull'!S304</f>
        <v>15</v>
      </c>
      <c r="R302" s="152">
        <f>'Upload Sheet Pull'!T304</f>
        <v>15</v>
      </c>
      <c r="S302" s="152">
        <f>'Upload Sheet Pull'!U304</f>
        <v>15</v>
      </c>
      <c r="T302" s="152">
        <f t="shared" si="1"/>
        <v>180</v>
      </c>
    </row>
    <row r="303" ht="12.75" customHeight="1">
      <c r="A303" s="144" t="str">
        <f>'Upload Sheet Pull'!A305</f>
        <v>Budget</v>
      </c>
      <c r="B303" s="144" t="str">
        <f>'Upload Sheet Pull'!B305</f>
        <v>7064-000000</v>
      </c>
      <c r="C303" s="144">
        <f>'Upload Sheet Pull'!C305</f>
        <v>955</v>
      </c>
      <c r="D303" s="144" t="str">
        <f>'Upload Sheet Pull'!D305</f>
        <v>083</v>
      </c>
      <c r="E303" s="144"/>
      <c r="F303" s="144" t="str">
        <f>IF('Upload Sheet Pull'!E305="","",'Upload Sheet Pull'!E305)</f>
        <v/>
      </c>
      <c r="G303" s="144"/>
      <c r="H303" s="152">
        <f>'Upload Sheet Pull'!J305</f>
        <v>0</v>
      </c>
      <c r="I303" s="152">
        <f>'Upload Sheet Pull'!K305</f>
        <v>0</v>
      </c>
      <c r="J303" s="152">
        <f>'Upload Sheet Pull'!L305</f>
        <v>0</v>
      </c>
      <c r="K303" s="152">
        <f>'Upload Sheet Pull'!M305</f>
        <v>0</v>
      </c>
      <c r="L303" s="152">
        <f>'Upload Sheet Pull'!N305</f>
        <v>0</v>
      </c>
      <c r="M303" s="152">
        <f>'Upload Sheet Pull'!O305</f>
        <v>0</v>
      </c>
      <c r="N303" s="152">
        <f>'Upload Sheet Pull'!P305</f>
        <v>0</v>
      </c>
      <c r="O303" s="152">
        <f>'Upload Sheet Pull'!Q305</f>
        <v>0</v>
      </c>
      <c r="P303" s="152">
        <f>'Upload Sheet Pull'!R305</f>
        <v>0</v>
      </c>
      <c r="Q303" s="152">
        <f>'Upload Sheet Pull'!S305</f>
        <v>0</v>
      </c>
      <c r="R303" s="152">
        <f>'Upload Sheet Pull'!T305</f>
        <v>0</v>
      </c>
      <c r="S303" s="152">
        <f>'Upload Sheet Pull'!U305</f>
        <v>0</v>
      </c>
      <c r="T303" s="152">
        <f t="shared" si="1"/>
        <v>0</v>
      </c>
    </row>
    <row r="304" ht="12.75" customHeight="1">
      <c r="A304" s="144" t="str">
        <f>'Upload Sheet Pull'!A306</f>
        <v>Budget</v>
      </c>
      <c r="B304" s="144" t="str">
        <f>'Upload Sheet Pull'!B306</f>
        <v>7066-000000</v>
      </c>
      <c r="C304" s="144">
        <f>'Upload Sheet Pull'!C306</f>
        <v>955</v>
      </c>
      <c r="D304" s="144" t="str">
        <f>'Upload Sheet Pull'!D306</f>
        <v>083</v>
      </c>
      <c r="E304" s="144"/>
      <c r="F304" s="144" t="str">
        <f>IF('Upload Sheet Pull'!E306="","",'Upload Sheet Pull'!E306)</f>
        <v/>
      </c>
      <c r="G304" s="144"/>
      <c r="H304" s="152">
        <f>'Upload Sheet Pull'!J306</f>
        <v>0</v>
      </c>
      <c r="I304" s="152">
        <f>'Upload Sheet Pull'!K306</f>
        <v>0</v>
      </c>
      <c r="J304" s="152">
        <f>'Upload Sheet Pull'!L306</f>
        <v>0</v>
      </c>
      <c r="K304" s="152">
        <f>'Upload Sheet Pull'!M306</f>
        <v>0</v>
      </c>
      <c r="L304" s="152">
        <f>'Upload Sheet Pull'!N306</f>
        <v>0</v>
      </c>
      <c r="M304" s="152">
        <f>'Upload Sheet Pull'!O306</f>
        <v>0</v>
      </c>
      <c r="N304" s="152">
        <f>'Upload Sheet Pull'!P306</f>
        <v>0</v>
      </c>
      <c r="O304" s="152">
        <f>'Upload Sheet Pull'!Q306</f>
        <v>0</v>
      </c>
      <c r="P304" s="152">
        <f>'Upload Sheet Pull'!R306</f>
        <v>0</v>
      </c>
      <c r="Q304" s="152">
        <f>'Upload Sheet Pull'!S306</f>
        <v>0</v>
      </c>
      <c r="R304" s="152">
        <f>'Upload Sheet Pull'!T306</f>
        <v>0</v>
      </c>
      <c r="S304" s="152">
        <f>'Upload Sheet Pull'!U306</f>
        <v>0</v>
      </c>
      <c r="T304" s="152">
        <f t="shared" si="1"/>
        <v>0</v>
      </c>
    </row>
    <row r="305" ht="12.75" customHeight="1">
      <c r="A305" s="144" t="str">
        <f>'Upload Sheet Pull'!A307</f>
        <v>Budget</v>
      </c>
      <c r="B305" s="144" t="str">
        <f>'Upload Sheet Pull'!B307</f>
        <v>7068-000000</v>
      </c>
      <c r="C305" s="144">
        <f>'Upload Sheet Pull'!C307</f>
        <v>955</v>
      </c>
      <c r="D305" s="144" t="str">
        <f>'Upload Sheet Pull'!D307</f>
        <v>083</v>
      </c>
      <c r="E305" s="144"/>
      <c r="F305" s="144" t="str">
        <f>IF('Upload Sheet Pull'!E307="","",'Upload Sheet Pull'!E307)</f>
        <v/>
      </c>
      <c r="G305" s="144"/>
      <c r="H305" s="152">
        <f>'Upload Sheet Pull'!J307</f>
        <v>0</v>
      </c>
      <c r="I305" s="152">
        <f>'Upload Sheet Pull'!K307</f>
        <v>0</v>
      </c>
      <c r="J305" s="152">
        <f>'Upload Sheet Pull'!L307</f>
        <v>0</v>
      </c>
      <c r="K305" s="152">
        <f>'Upload Sheet Pull'!M307</f>
        <v>0</v>
      </c>
      <c r="L305" s="152">
        <f>'Upload Sheet Pull'!N307</f>
        <v>0</v>
      </c>
      <c r="M305" s="152">
        <f>'Upload Sheet Pull'!O307</f>
        <v>0</v>
      </c>
      <c r="N305" s="152">
        <f>'Upload Sheet Pull'!P307</f>
        <v>0</v>
      </c>
      <c r="O305" s="152">
        <f>'Upload Sheet Pull'!Q307</f>
        <v>0</v>
      </c>
      <c r="P305" s="152">
        <f>'Upload Sheet Pull'!R307</f>
        <v>0</v>
      </c>
      <c r="Q305" s="152">
        <f>'Upload Sheet Pull'!S307</f>
        <v>0</v>
      </c>
      <c r="R305" s="152">
        <f>'Upload Sheet Pull'!T307</f>
        <v>0</v>
      </c>
      <c r="S305" s="152">
        <f>'Upload Sheet Pull'!U307</f>
        <v>0</v>
      </c>
      <c r="T305" s="152">
        <f t="shared" si="1"/>
        <v>0</v>
      </c>
    </row>
    <row r="306" ht="12.75" customHeight="1">
      <c r="A306" s="144" t="str">
        <f>'Upload Sheet Pull'!A308</f>
        <v>Budget</v>
      </c>
      <c r="B306" s="144" t="str">
        <f>'Upload Sheet Pull'!B308</f>
        <v>7072-000000</v>
      </c>
      <c r="C306" s="144">
        <f>'Upload Sheet Pull'!C308</f>
        <v>955</v>
      </c>
      <c r="D306" s="144" t="str">
        <f>'Upload Sheet Pull'!D308</f>
        <v>083</v>
      </c>
      <c r="E306" s="144"/>
      <c r="F306" s="144" t="str">
        <f>IF('Upload Sheet Pull'!E308="","",'Upload Sheet Pull'!E308)</f>
        <v/>
      </c>
      <c r="G306" s="144"/>
      <c r="H306" s="152">
        <f>'Upload Sheet Pull'!J308</f>
        <v>0</v>
      </c>
      <c r="I306" s="152">
        <f>'Upload Sheet Pull'!K308</f>
        <v>0</v>
      </c>
      <c r="J306" s="152">
        <f>'Upload Sheet Pull'!L308</f>
        <v>0</v>
      </c>
      <c r="K306" s="152">
        <f>'Upload Sheet Pull'!M308</f>
        <v>0</v>
      </c>
      <c r="L306" s="152">
        <f>'Upload Sheet Pull'!N308</f>
        <v>0</v>
      </c>
      <c r="M306" s="152">
        <f>'Upload Sheet Pull'!O308</f>
        <v>0</v>
      </c>
      <c r="N306" s="152">
        <f>'Upload Sheet Pull'!P308</f>
        <v>0</v>
      </c>
      <c r="O306" s="152">
        <f>'Upload Sheet Pull'!Q308</f>
        <v>0</v>
      </c>
      <c r="P306" s="152">
        <f>'Upload Sheet Pull'!R308</f>
        <v>0</v>
      </c>
      <c r="Q306" s="152">
        <f>'Upload Sheet Pull'!S308</f>
        <v>0</v>
      </c>
      <c r="R306" s="152">
        <f>'Upload Sheet Pull'!T308</f>
        <v>0</v>
      </c>
      <c r="S306" s="152">
        <f>'Upload Sheet Pull'!U308</f>
        <v>0</v>
      </c>
      <c r="T306" s="152">
        <f t="shared" si="1"/>
        <v>0</v>
      </c>
    </row>
    <row r="307" ht="12.75" customHeight="1">
      <c r="A307" s="144" t="str">
        <f>'Upload Sheet Pull'!A309</f>
        <v>Budget</v>
      </c>
      <c r="B307" s="144" t="str">
        <f>'Upload Sheet Pull'!B309</f>
        <v>7058-000000</v>
      </c>
      <c r="C307" s="144">
        <f>'Upload Sheet Pull'!C309</f>
        <v>956</v>
      </c>
      <c r="D307" s="144" t="str">
        <f>'Upload Sheet Pull'!D309</f>
        <v>083</v>
      </c>
      <c r="E307" s="144"/>
      <c r="F307" s="144" t="str">
        <f>IF('Upload Sheet Pull'!E309="","",'Upload Sheet Pull'!E309)</f>
        <v/>
      </c>
      <c r="G307" s="144"/>
      <c r="H307" s="152">
        <f>'Upload Sheet Pull'!J309</f>
        <v>0</v>
      </c>
      <c r="I307" s="152">
        <f>'Upload Sheet Pull'!K309</f>
        <v>0</v>
      </c>
      <c r="J307" s="152">
        <f>'Upload Sheet Pull'!L309</f>
        <v>0</v>
      </c>
      <c r="K307" s="152">
        <f>'Upload Sheet Pull'!M309</f>
        <v>0</v>
      </c>
      <c r="L307" s="152">
        <f>'Upload Sheet Pull'!N309</f>
        <v>0</v>
      </c>
      <c r="M307" s="152">
        <f>'Upload Sheet Pull'!O309</f>
        <v>0</v>
      </c>
      <c r="N307" s="152">
        <f>'Upload Sheet Pull'!P309</f>
        <v>0</v>
      </c>
      <c r="O307" s="152">
        <f>'Upload Sheet Pull'!Q309</f>
        <v>0</v>
      </c>
      <c r="P307" s="152">
        <f>'Upload Sheet Pull'!R309</f>
        <v>0</v>
      </c>
      <c r="Q307" s="152">
        <f>'Upload Sheet Pull'!S309</f>
        <v>0</v>
      </c>
      <c r="R307" s="152">
        <f>'Upload Sheet Pull'!T309</f>
        <v>0</v>
      </c>
      <c r="S307" s="152">
        <f>'Upload Sheet Pull'!U309</f>
        <v>0</v>
      </c>
      <c r="T307" s="152">
        <f t="shared" si="1"/>
        <v>0</v>
      </c>
    </row>
    <row r="308" ht="12.75" customHeight="1">
      <c r="A308" s="144" t="str">
        <f>'Upload Sheet Pull'!A310</f>
        <v>Budget</v>
      </c>
      <c r="B308" s="144" t="str">
        <f>'Upload Sheet Pull'!B310</f>
        <v>7060-000000</v>
      </c>
      <c r="C308" s="144">
        <f>'Upload Sheet Pull'!C310</f>
        <v>956</v>
      </c>
      <c r="D308" s="144" t="str">
        <f>'Upload Sheet Pull'!D310</f>
        <v>083</v>
      </c>
      <c r="E308" s="144"/>
      <c r="F308" s="144" t="str">
        <f>IF('Upload Sheet Pull'!E310="","",'Upload Sheet Pull'!E310)</f>
        <v/>
      </c>
      <c r="G308" s="144"/>
      <c r="H308" s="152">
        <f>'Upload Sheet Pull'!J310</f>
        <v>0</v>
      </c>
      <c r="I308" s="152">
        <f>'Upload Sheet Pull'!K310</f>
        <v>0</v>
      </c>
      <c r="J308" s="152">
        <f>'Upload Sheet Pull'!L310</f>
        <v>0</v>
      </c>
      <c r="K308" s="152">
        <f>'Upload Sheet Pull'!M310</f>
        <v>0</v>
      </c>
      <c r="L308" s="152">
        <f>'Upload Sheet Pull'!N310</f>
        <v>0</v>
      </c>
      <c r="M308" s="152">
        <f>'Upload Sheet Pull'!O310</f>
        <v>0</v>
      </c>
      <c r="N308" s="152">
        <f>'Upload Sheet Pull'!P310</f>
        <v>0</v>
      </c>
      <c r="O308" s="152">
        <f>'Upload Sheet Pull'!Q310</f>
        <v>0</v>
      </c>
      <c r="P308" s="152">
        <f>'Upload Sheet Pull'!R310</f>
        <v>0</v>
      </c>
      <c r="Q308" s="152">
        <f>'Upload Sheet Pull'!S310</f>
        <v>0</v>
      </c>
      <c r="R308" s="152">
        <f>'Upload Sheet Pull'!T310</f>
        <v>0</v>
      </c>
      <c r="S308" s="152">
        <f>'Upload Sheet Pull'!U310</f>
        <v>0</v>
      </c>
      <c r="T308" s="152">
        <f t="shared" si="1"/>
        <v>0</v>
      </c>
    </row>
    <row r="309" ht="12.75" customHeight="1">
      <c r="A309" s="144" t="str">
        <f>'Upload Sheet Pull'!A311</f>
        <v>Budget</v>
      </c>
      <c r="B309" s="144" t="str">
        <f>'Upload Sheet Pull'!B311</f>
        <v>7062-000000</v>
      </c>
      <c r="C309" s="144">
        <f>'Upload Sheet Pull'!C311</f>
        <v>956</v>
      </c>
      <c r="D309" s="144" t="str">
        <f>'Upload Sheet Pull'!D311</f>
        <v>083</v>
      </c>
      <c r="E309" s="144"/>
      <c r="F309" s="144" t="str">
        <f>IF('Upload Sheet Pull'!E311="","",'Upload Sheet Pull'!E311)</f>
        <v/>
      </c>
      <c r="G309" s="144"/>
      <c r="H309" s="152">
        <f>'Upload Sheet Pull'!J311</f>
        <v>10</v>
      </c>
      <c r="I309" s="152">
        <f>'Upload Sheet Pull'!K311</f>
        <v>10</v>
      </c>
      <c r="J309" s="152">
        <f>'Upload Sheet Pull'!L311</f>
        <v>10</v>
      </c>
      <c r="K309" s="152">
        <f>'Upload Sheet Pull'!M311</f>
        <v>10</v>
      </c>
      <c r="L309" s="152">
        <f>'Upload Sheet Pull'!N311</f>
        <v>10</v>
      </c>
      <c r="M309" s="152">
        <f>'Upload Sheet Pull'!O311</f>
        <v>10</v>
      </c>
      <c r="N309" s="152">
        <f>'Upload Sheet Pull'!P311</f>
        <v>10</v>
      </c>
      <c r="O309" s="152">
        <f>'Upload Sheet Pull'!Q311</f>
        <v>10</v>
      </c>
      <c r="P309" s="152">
        <f>'Upload Sheet Pull'!R311</f>
        <v>10</v>
      </c>
      <c r="Q309" s="152">
        <f>'Upload Sheet Pull'!S311</f>
        <v>10</v>
      </c>
      <c r="R309" s="152">
        <f>'Upload Sheet Pull'!T311</f>
        <v>10</v>
      </c>
      <c r="S309" s="152">
        <f>'Upload Sheet Pull'!U311</f>
        <v>10</v>
      </c>
      <c r="T309" s="152">
        <f t="shared" si="1"/>
        <v>120</v>
      </c>
    </row>
    <row r="310" ht="12.75" customHeight="1">
      <c r="A310" s="144" t="str">
        <f>'Upload Sheet Pull'!A312</f>
        <v>Budget</v>
      </c>
      <c r="B310" s="144" t="str">
        <f>'Upload Sheet Pull'!B312</f>
        <v>7064-000000</v>
      </c>
      <c r="C310" s="144">
        <f>'Upload Sheet Pull'!C312</f>
        <v>956</v>
      </c>
      <c r="D310" s="144" t="str">
        <f>'Upload Sheet Pull'!D312</f>
        <v>083</v>
      </c>
      <c r="E310" s="144"/>
      <c r="F310" s="144" t="str">
        <f>IF('Upload Sheet Pull'!E312="","",'Upload Sheet Pull'!E312)</f>
        <v/>
      </c>
      <c r="G310" s="144"/>
      <c r="H310" s="152">
        <f>'Upload Sheet Pull'!J312</f>
        <v>0</v>
      </c>
      <c r="I310" s="152">
        <f>'Upload Sheet Pull'!K312</f>
        <v>0</v>
      </c>
      <c r="J310" s="152">
        <f>'Upload Sheet Pull'!L312</f>
        <v>0</v>
      </c>
      <c r="K310" s="152">
        <f>'Upload Sheet Pull'!M312</f>
        <v>0</v>
      </c>
      <c r="L310" s="152">
        <f>'Upload Sheet Pull'!N312</f>
        <v>0</v>
      </c>
      <c r="M310" s="152">
        <f>'Upload Sheet Pull'!O312</f>
        <v>0</v>
      </c>
      <c r="N310" s="152">
        <f>'Upload Sheet Pull'!P312</f>
        <v>0</v>
      </c>
      <c r="O310" s="152">
        <f>'Upload Sheet Pull'!Q312</f>
        <v>0</v>
      </c>
      <c r="P310" s="152">
        <f>'Upload Sheet Pull'!R312</f>
        <v>0</v>
      </c>
      <c r="Q310" s="152">
        <f>'Upload Sheet Pull'!S312</f>
        <v>0</v>
      </c>
      <c r="R310" s="152">
        <f>'Upload Sheet Pull'!T312</f>
        <v>0</v>
      </c>
      <c r="S310" s="152">
        <f>'Upload Sheet Pull'!U312</f>
        <v>0</v>
      </c>
      <c r="T310" s="152">
        <f t="shared" si="1"/>
        <v>0</v>
      </c>
    </row>
    <row r="311" ht="12.75" customHeight="1">
      <c r="A311" s="144" t="str">
        <f>'Upload Sheet Pull'!A313</f>
        <v>Budget</v>
      </c>
      <c r="B311" s="144" t="str">
        <f>'Upload Sheet Pull'!B313</f>
        <v>7066-000000</v>
      </c>
      <c r="C311" s="144">
        <f>'Upload Sheet Pull'!C313</f>
        <v>956</v>
      </c>
      <c r="D311" s="144" t="str">
        <f>'Upload Sheet Pull'!D313</f>
        <v>083</v>
      </c>
      <c r="E311" s="144"/>
      <c r="F311" s="144" t="str">
        <f>IF('Upload Sheet Pull'!E313="","",'Upload Sheet Pull'!E313)</f>
        <v/>
      </c>
      <c r="G311" s="144"/>
      <c r="H311" s="152">
        <f>'Upload Sheet Pull'!J313</f>
        <v>0</v>
      </c>
      <c r="I311" s="152">
        <f>'Upload Sheet Pull'!K313</f>
        <v>0</v>
      </c>
      <c r="J311" s="152">
        <f>'Upload Sheet Pull'!L313</f>
        <v>0</v>
      </c>
      <c r="K311" s="152">
        <f>'Upload Sheet Pull'!M313</f>
        <v>0</v>
      </c>
      <c r="L311" s="152">
        <f>'Upload Sheet Pull'!N313</f>
        <v>0</v>
      </c>
      <c r="M311" s="152">
        <f>'Upload Sheet Pull'!O313</f>
        <v>0</v>
      </c>
      <c r="N311" s="152">
        <f>'Upload Sheet Pull'!P313</f>
        <v>0</v>
      </c>
      <c r="O311" s="152">
        <f>'Upload Sheet Pull'!Q313</f>
        <v>0</v>
      </c>
      <c r="P311" s="152">
        <f>'Upload Sheet Pull'!R313</f>
        <v>0</v>
      </c>
      <c r="Q311" s="152">
        <f>'Upload Sheet Pull'!S313</f>
        <v>0</v>
      </c>
      <c r="R311" s="152">
        <f>'Upload Sheet Pull'!T313</f>
        <v>0</v>
      </c>
      <c r="S311" s="152">
        <f>'Upload Sheet Pull'!U313</f>
        <v>0</v>
      </c>
      <c r="T311" s="152">
        <f t="shared" si="1"/>
        <v>0</v>
      </c>
    </row>
    <row r="312" ht="12.75" customHeight="1">
      <c r="A312" s="144" t="str">
        <f>'Upload Sheet Pull'!A314</f>
        <v>Budget</v>
      </c>
      <c r="B312" s="144" t="str">
        <f>'Upload Sheet Pull'!B314</f>
        <v>7068-000000</v>
      </c>
      <c r="C312" s="144">
        <f>'Upload Sheet Pull'!C314</f>
        <v>956</v>
      </c>
      <c r="D312" s="144" t="str">
        <f>'Upload Sheet Pull'!D314</f>
        <v>083</v>
      </c>
      <c r="E312" s="144"/>
      <c r="F312" s="144" t="str">
        <f>IF('Upload Sheet Pull'!E314="","",'Upload Sheet Pull'!E314)</f>
        <v/>
      </c>
      <c r="G312" s="144"/>
      <c r="H312" s="152">
        <f>'Upload Sheet Pull'!J314</f>
        <v>0</v>
      </c>
      <c r="I312" s="152">
        <f>'Upload Sheet Pull'!K314</f>
        <v>0</v>
      </c>
      <c r="J312" s="152">
        <f>'Upload Sheet Pull'!L314</f>
        <v>0</v>
      </c>
      <c r="K312" s="152">
        <f>'Upload Sheet Pull'!M314</f>
        <v>0</v>
      </c>
      <c r="L312" s="152">
        <f>'Upload Sheet Pull'!N314</f>
        <v>0</v>
      </c>
      <c r="M312" s="152">
        <f>'Upload Sheet Pull'!O314</f>
        <v>0</v>
      </c>
      <c r="N312" s="152">
        <f>'Upload Sheet Pull'!P314</f>
        <v>0</v>
      </c>
      <c r="O312" s="152">
        <f>'Upload Sheet Pull'!Q314</f>
        <v>0</v>
      </c>
      <c r="P312" s="152">
        <f>'Upload Sheet Pull'!R314</f>
        <v>0</v>
      </c>
      <c r="Q312" s="152">
        <f>'Upload Sheet Pull'!S314</f>
        <v>0</v>
      </c>
      <c r="R312" s="152">
        <f>'Upload Sheet Pull'!T314</f>
        <v>0</v>
      </c>
      <c r="S312" s="152">
        <f>'Upload Sheet Pull'!U314</f>
        <v>0</v>
      </c>
      <c r="T312" s="152">
        <f t="shared" si="1"/>
        <v>0</v>
      </c>
    </row>
    <row r="313" ht="12.75" customHeight="1">
      <c r="A313" s="144" t="str">
        <f>'Upload Sheet Pull'!A315</f>
        <v>Budget</v>
      </c>
      <c r="B313" s="144" t="str">
        <f>'Upload Sheet Pull'!B315</f>
        <v>7072-000000</v>
      </c>
      <c r="C313" s="144">
        <f>'Upload Sheet Pull'!C315</f>
        <v>956</v>
      </c>
      <c r="D313" s="144" t="str">
        <f>'Upload Sheet Pull'!D315</f>
        <v>083</v>
      </c>
      <c r="E313" s="144"/>
      <c r="F313" s="144" t="str">
        <f>IF('Upload Sheet Pull'!E315="","",'Upload Sheet Pull'!E315)</f>
        <v/>
      </c>
      <c r="G313" s="144"/>
      <c r="H313" s="152">
        <f>'Upload Sheet Pull'!J315</f>
        <v>0</v>
      </c>
      <c r="I313" s="152">
        <f>'Upload Sheet Pull'!K315</f>
        <v>0</v>
      </c>
      <c r="J313" s="152">
        <f>'Upload Sheet Pull'!L315</f>
        <v>0</v>
      </c>
      <c r="K313" s="152">
        <f>'Upload Sheet Pull'!M315</f>
        <v>0</v>
      </c>
      <c r="L313" s="152">
        <f>'Upload Sheet Pull'!N315</f>
        <v>0</v>
      </c>
      <c r="M313" s="152">
        <f>'Upload Sheet Pull'!O315</f>
        <v>0</v>
      </c>
      <c r="N313" s="152">
        <f>'Upload Sheet Pull'!P315</f>
        <v>0</v>
      </c>
      <c r="O313" s="152">
        <f>'Upload Sheet Pull'!Q315</f>
        <v>0</v>
      </c>
      <c r="P313" s="152">
        <f>'Upload Sheet Pull'!R315</f>
        <v>0</v>
      </c>
      <c r="Q313" s="152">
        <f>'Upload Sheet Pull'!S315</f>
        <v>0</v>
      </c>
      <c r="R313" s="152">
        <f>'Upload Sheet Pull'!T315</f>
        <v>0</v>
      </c>
      <c r="S313" s="152">
        <f>'Upload Sheet Pull'!U315</f>
        <v>0</v>
      </c>
      <c r="T313" s="152">
        <f t="shared" si="1"/>
        <v>0</v>
      </c>
    </row>
    <row r="314" ht="12.75" customHeight="1">
      <c r="A314" s="144" t="str">
        <f>'Upload Sheet Pull'!A316</f>
        <v>Budget</v>
      </c>
      <c r="B314" s="144" t="str">
        <f>'Upload Sheet Pull'!B316</f>
        <v>7058-000000</v>
      </c>
      <c r="C314" s="144">
        <f>'Upload Sheet Pull'!C316</f>
        <v>957</v>
      </c>
      <c r="D314" s="144" t="str">
        <f>'Upload Sheet Pull'!D316</f>
        <v>083</v>
      </c>
      <c r="E314" s="144"/>
      <c r="F314" s="144" t="str">
        <f>IF('Upload Sheet Pull'!E316="","",'Upload Sheet Pull'!E316)</f>
        <v/>
      </c>
      <c r="G314" s="144"/>
      <c r="H314" s="152">
        <f>'Upload Sheet Pull'!J316</f>
        <v>0</v>
      </c>
      <c r="I314" s="152">
        <f>'Upload Sheet Pull'!K316</f>
        <v>0</v>
      </c>
      <c r="J314" s="152">
        <f>'Upload Sheet Pull'!L316</f>
        <v>0</v>
      </c>
      <c r="K314" s="152">
        <f>'Upload Sheet Pull'!M316</f>
        <v>0</v>
      </c>
      <c r="L314" s="152">
        <f>'Upload Sheet Pull'!N316</f>
        <v>0</v>
      </c>
      <c r="M314" s="152">
        <f>'Upload Sheet Pull'!O316</f>
        <v>0</v>
      </c>
      <c r="N314" s="152">
        <f>'Upload Sheet Pull'!P316</f>
        <v>0</v>
      </c>
      <c r="O314" s="152">
        <f>'Upload Sheet Pull'!Q316</f>
        <v>0</v>
      </c>
      <c r="P314" s="152">
        <f>'Upload Sheet Pull'!R316</f>
        <v>0</v>
      </c>
      <c r="Q314" s="152">
        <f>'Upload Sheet Pull'!S316</f>
        <v>0</v>
      </c>
      <c r="R314" s="152">
        <f>'Upload Sheet Pull'!T316</f>
        <v>0</v>
      </c>
      <c r="S314" s="152">
        <f>'Upload Sheet Pull'!U316</f>
        <v>0</v>
      </c>
      <c r="T314" s="152">
        <f t="shared" si="1"/>
        <v>0</v>
      </c>
    </row>
    <row r="315" ht="12.75" customHeight="1">
      <c r="A315" s="144" t="str">
        <f>'Upload Sheet Pull'!A317</f>
        <v>Budget</v>
      </c>
      <c r="B315" s="144" t="str">
        <f>'Upload Sheet Pull'!B317</f>
        <v>7060-000000</v>
      </c>
      <c r="C315" s="144">
        <f>'Upload Sheet Pull'!C317</f>
        <v>957</v>
      </c>
      <c r="D315" s="144" t="str">
        <f>'Upload Sheet Pull'!D317</f>
        <v>083</v>
      </c>
      <c r="E315" s="144"/>
      <c r="F315" s="144" t="str">
        <f>IF('Upload Sheet Pull'!E317="","",'Upload Sheet Pull'!E317)</f>
        <v/>
      </c>
      <c r="G315" s="144"/>
      <c r="H315" s="152">
        <f>'Upload Sheet Pull'!J317</f>
        <v>0</v>
      </c>
      <c r="I315" s="152">
        <f>'Upload Sheet Pull'!K317</f>
        <v>0</v>
      </c>
      <c r="J315" s="152">
        <f>'Upload Sheet Pull'!L317</f>
        <v>0</v>
      </c>
      <c r="K315" s="152">
        <f>'Upload Sheet Pull'!M317</f>
        <v>0</v>
      </c>
      <c r="L315" s="152">
        <f>'Upload Sheet Pull'!N317</f>
        <v>0</v>
      </c>
      <c r="M315" s="152">
        <f>'Upload Sheet Pull'!O317</f>
        <v>0</v>
      </c>
      <c r="N315" s="152">
        <f>'Upload Sheet Pull'!P317</f>
        <v>0</v>
      </c>
      <c r="O315" s="152">
        <f>'Upload Sheet Pull'!Q317</f>
        <v>0</v>
      </c>
      <c r="P315" s="152">
        <f>'Upload Sheet Pull'!R317</f>
        <v>0</v>
      </c>
      <c r="Q315" s="152">
        <f>'Upload Sheet Pull'!S317</f>
        <v>0</v>
      </c>
      <c r="R315" s="152">
        <f>'Upload Sheet Pull'!T317</f>
        <v>0</v>
      </c>
      <c r="S315" s="152">
        <f>'Upload Sheet Pull'!U317</f>
        <v>0</v>
      </c>
      <c r="T315" s="152">
        <f t="shared" si="1"/>
        <v>0</v>
      </c>
    </row>
    <row r="316" ht="12.75" customHeight="1">
      <c r="A316" s="144" t="str">
        <f>'Upload Sheet Pull'!A318</f>
        <v>Budget</v>
      </c>
      <c r="B316" s="144" t="str">
        <f>'Upload Sheet Pull'!B318</f>
        <v>7062-000000</v>
      </c>
      <c r="C316" s="144">
        <f>'Upload Sheet Pull'!C318</f>
        <v>957</v>
      </c>
      <c r="D316" s="144" t="str">
        <f>'Upload Sheet Pull'!D318</f>
        <v>083</v>
      </c>
      <c r="E316" s="144"/>
      <c r="F316" s="144" t="str">
        <f>IF('Upload Sheet Pull'!E318="","",'Upload Sheet Pull'!E318)</f>
        <v/>
      </c>
      <c r="G316" s="144"/>
      <c r="H316" s="152">
        <f>'Upload Sheet Pull'!J318</f>
        <v>0</v>
      </c>
      <c r="I316" s="152">
        <f>'Upload Sheet Pull'!K318</f>
        <v>0</v>
      </c>
      <c r="J316" s="152">
        <f>'Upload Sheet Pull'!L318</f>
        <v>10</v>
      </c>
      <c r="K316" s="152">
        <f>'Upload Sheet Pull'!M318</f>
        <v>0</v>
      </c>
      <c r="L316" s="152">
        <f>'Upload Sheet Pull'!N318</f>
        <v>0</v>
      </c>
      <c r="M316" s="152">
        <f>'Upload Sheet Pull'!O318</f>
        <v>10</v>
      </c>
      <c r="N316" s="152">
        <f>'Upload Sheet Pull'!P318</f>
        <v>0</v>
      </c>
      <c r="O316" s="152">
        <f>'Upload Sheet Pull'!Q318</f>
        <v>0</v>
      </c>
      <c r="P316" s="152">
        <f>'Upload Sheet Pull'!R318</f>
        <v>10</v>
      </c>
      <c r="Q316" s="152">
        <f>'Upload Sheet Pull'!S318</f>
        <v>0</v>
      </c>
      <c r="R316" s="152">
        <f>'Upload Sheet Pull'!T318</f>
        <v>0</v>
      </c>
      <c r="S316" s="152">
        <f>'Upload Sheet Pull'!U318</f>
        <v>10</v>
      </c>
      <c r="T316" s="152">
        <f t="shared" si="1"/>
        <v>40</v>
      </c>
    </row>
    <row r="317" ht="12.75" customHeight="1">
      <c r="A317" s="144" t="str">
        <f>'Upload Sheet Pull'!A319</f>
        <v>Budget</v>
      </c>
      <c r="B317" s="144" t="str">
        <f>'Upload Sheet Pull'!B319</f>
        <v>7064-000000</v>
      </c>
      <c r="C317" s="144">
        <f>'Upload Sheet Pull'!C319</f>
        <v>957</v>
      </c>
      <c r="D317" s="144" t="str">
        <f>'Upload Sheet Pull'!D319</f>
        <v>083</v>
      </c>
      <c r="E317" s="144"/>
      <c r="F317" s="144" t="str">
        <f>IF('Upload Sheet Pull'!E319="","",'Upload Sheet Pull'!E319)</f>
        <v/>
      </c>
      <c r="G317" s="144"/>
      <c r="H317" s="152">
        <f>'Upload Sheet Pull'!J319</f>
        <v>0</v>
      </c>
      <c r="I317" s="152">
        <f>'Upload Sheet Pull'!K319</f>
        <v>0</v>
      </c>
      <c r="J317" s="152">
        <f>'Upload Sheet Pull'!L319</f>
        <v>0</v>
      </c>
      <c r="K317" s="152">
        <f>'Upload Sheet Pull'!M319</f>
        <v>0</v>
      </c>
      <c r="L317" s="152">
        <f>'Upload Sheet Pull'!N319</f>
        <v>0</v>
      </c>
      <c r="M317" s="152">
        <f>'Upload Sheet Pull'!O319</f>
        <v>0</v>
      </c>
      <c r="N317" s="152">
        <f>'Upload Sheet Pull'!P319</f>
        <v>0</v>
      </c>
      <c r="O317" s="152">
        <f>'Upload Sheet Pull'!Q319</f>
        <v>0</v>
      </c>
      <c r="P317" s="152">
        <f>'Upload Sheet Pull'!R319</f>
        <v>0</v>
      </c>
      <c r="Q317" s="152">
        <f>'Upload Sheet Pull'!S319</f>
        <v>0</v>
      </c>
      <c r="R317" s="152">
        <f>'Upload Sheet Pull'!T319</f>
        <v>0</v>
      </c>
      <c r="S317" s="152">
        <f>'Upload Sheet Pull'!U319</f>
        <v>0</v>
      </c>
      <c r="T317" s="152">
        <f t="shared" si="1"/>
        <v>0</v>
      </c>
    </row>
    <row r="318" ht="12.75" customHeight="1">
      <c r="A318" s="144" t="str">
        <f>'Upload Sheet Pull'!A320</f>
        <v>Budget</v>
      </c>
      <c r="B318" s="144" t="str">
        <f>'Upload Sheet Pull'!B320</f>
        <v>7066-000000</v>
      </c>
      <c r="C318" s="144">
        <f>'Upload Sheet Pull'!C320</f>
        <v>957</v>
      </c>
      <c r="D318" s="144" t="str">
        <f>'Upload Sheet Pull'!D320</f>
        <v>083</v>
      </c>
      <c r="E318" s="144"/>
      <c r="F318" s="144" t="str">
        <f>IF('Upload Sheet Pull'!E320="","",'Upload Sheet Pull'!E320)</f>
        <v/>
      </c>
      <c r="G318" s="144"/>
      <c r="H318" s="152">
        <f>'Upload Sheet Pull'!J320</f>
        <v>0</v>
      </c>
      <c r="I318" s="152">
        <f>'Upload Sheet Pull'!K320</f>
        <v>0</v>
      </c>
      <c r="J318" s="152">
        <f>'Upload Sheet Pull'!L320</f>
        <v>10</v>
      </c>
      <c r="K318" s="152">
        <f>'Upload Sheet Pull'!M320</f>
        <v>0</v>
      </c>
      <c r="L318" s="152">
        <f>'Upload Sheet Pull'!N320</f>
        <v>0</v>
      </c>
      <c r="M318" s="152">
        <f>'Upload Sheet Pull'!O320</f>
        <v>10</v>
      </c>
      <c r="N318" s="152">
        <f>'Upload Sheet Pull'!P320</f>
        <v>0</v>
      </c>
      <c r="O318" s="152">
        <f>'Upload Sheet Pull'!Q320</f>
        <v>0</v>
      </c>
      <c r="P318" s="152">
        <f>'Upload Sheet Pull'!R320</f>
        <v>10</v>
      </c>
      <c r="Q318" s="152">
        <f>'Upload Sheet Pull'!S320</f>
        <v>0</v>
      </c>
      <c r="R318" s="152">
        <f>'Upload Sheet Pull'!T320</f>
        <v>0</v>
      </c>
      <c r="S318" s="152">
        <f>'Upload Sheet Pull'!U320</f>
        <v>10</v>
      </c>
      <c r="T318" s="152">
        <f t="shared" si="1"/>
        <v>40</v>
      </c>
    </row>
    <row r="319" ht="12.75" customHeight="1">
      <c r="A319" s="144" t="str">
        <f>'Upload Sheet Pull'!A321</f>
        <v>Budget</v>
      </c>
      <c r="B319" s="144" t="str">
        <f>'Upload Sheet Pull'!B321</f>
        <v>7068-000000</v>
      </c>
      <c r="C319" s="144">
        <f>'Upload Sheet Pull'!C321</f>
        <v>957</v>
      </c>
      <c r="D319" s="144" t="str">
        <f>'Upload Sheet Pull'!D321</f>
        <v>083</v>
      </c>
      <c r="E319" s="144"/>
      <c r="F319" s="144" t="str">
        <f>IF('Upload Sheet Pull'!E321="","",'Upload Sheet Pull'!E321)</f>
        <v/>
      </c>
      <c r="G319" s="144"/>
      <c r="H319" s="152">
        <f>'Upload Sheet Pull'!J321</f>
        <v>0</v>
      </c>
      <c r="I319" s="152">
        <f>'Upload Sheet Pull'!K321</f>
        <v>0</v>
      </c>
      <c r="J319" s="152">
        <f>'Upload Sheet Pull'!L321</f>
        <v>0</v>
      </c>
      <c r="K319" s="152">
        <f>'Upload Sheet Pull'!M321</f>
        <v>0</v>
      </c>
      <c r="L319" s="152">
        <f>'Upload Sheet Pull'!N321</f>
        <v>0</v>
      </c>
      <c r="M319" s="152">
        <f>'Upload Sheet Pull'!O321</f>
        <v>0</v>
      </c>
      <c r="N319" s="152">
        <f>'Upload Sheet Pull'!P321</f>
        <v>0</v>
      </c>
      <c r="O319" s="152">
        <f>'Upload Sheet Pull'!Q321</f>
        <v>0</v>
      </c>
      <c r="P319" s="152">
        <f>'Upload Sheet Pull'!R321</f>
        <v>0</v>
      </c>
      <c r="Q319" s="152">
        <f>'Upload Sheet Pull'!S321</f>
        <v>0</v>
      </c>
      <c r="R319" s="152">
        <f>'Upload Sheet Pull'!T321</f>
        <v>0</v>
      </c>
      <c r="S319" s="152">
        <f>'Upload Sheet Pull'!U321</f>
        <v>0</v>
      </c>
      <c r="T319" s="152">
        <f t="shared" si="1"/>
        <v>0</v>
      </c>
    </row>
    <row r="320" ht="12.75" customHeight="1">
      <c r="A320" s="144" t="str">
        <f>'Upload Sheet Pull'!A322</f>
        <v>Budget</v>
      </c>
      <c r="B320" s="144" t="str">
        <f>'Upload Sheet Pull'!B322</f>
        <v>7072-000000</v>
      </c>
      <c r="C320" s="144">
        <f>'Upload Sheet Pull'!C322</f>
        <v>957</v>
      </c>
      <c r="D320" s="144" t="str">
        <f>'Upload Sheet Pull'!D322</f>
        <v>083</v>
      </c>
      <c r="E320" s="144"/>
      <c r="F320" s="144" t="str">
        <f>IF('Upload Sheet Pull'!E322="","",'Upload Sheet Pull'!E322)</f>
        <v/>
      </c>
      <c r="G320" s="144"/>
      <c r="H320" s="152">
        <f>'Upload Sheet Pull'!J322</f>
        <v>0</v>
      </c>
      <c r="I320" s="152">
        <f>'Upload Sheet Pull'!K322</f>
        <v>0</v>
      </c>
      <c r="J320" s="152">
        <f>'Upload Sheet Pull'!L322</f>
        <v>0</v>
      </c>
      <c r="K320" s="152">
        <f>'Upload Sheet Pull'!M322</f>
        <v>0</v>
      </c>
      <c r="L320" s="152">
        <f>'Upload Sheet Pull'!N322</f>
        <v>0</v>
      </c>
      <c r="M320" s="152">
        <f>'Upload Sheet Pull'!O322</f>
        <v>0</v>
      </c>
      <c r="N320" s="152">
        <f>'Upload Sheet Pull'!P322</f>
        <v>0</v>
      </c>
      <c r="O320" s="152">
        <f>'Upload Sheet Pull'!Q322</f>
        <v>0</v>
      </c>
      <c r="P320" s="152">
        <f>'Upload Sheet Pull'!R322</f>
        <v>0</v>
      </c>
      <c r="Q320" s="152">
        <f>'Upload Sheet Pull'!S322</f>
        <v>0</v>
      </c>
      <c r="R320" s="152">
        <f>'Upload Sheet Pull'!T322</f>
        <v>0</v>
      </c>
      <c r="S320" s="152">
        <f>'Upload Sheet Pull'!U322</f>
        <v>0</v>
      </c>
      <c r="T320" s="152">
        <f t="shared" si="1"/>
        <v>0</v>
      </c>
    </row>
    <row r="321" ht="12.75" customHeight="1">
      <c r="A321" s="144" t="str">
        <f>'Upload Sheet Pull'!A323</f>
        <v>Budget</v>
      </c>
      <c r="B321" s="144" t="str">
        <f>'Upload Sheet Pull'!B323</f>
        <v>7058-000000</v>
      </c>
      <c r="C321" s="144">
        <f>'Upload Sheet Pull'!C323</f>
        <v>958</v>
      </c>
      <c r="D321" s="144" t="str">
        <f>'Upload Sheet Pull'!D323</f>
        <v>083</v>
      </c>
      <c r="E321" s="144"/>
      <c r="F321" s="144" t="str">
        <f>IF('Upload Sheet Pull'!E323="","",'Upload Sheet Pull'!E323)</f>
        <v/>
      </c>
      <c r="G321" s="144"/>
      <c r="H321" s="152">
        <f>'Upload Sheet Pull'!J323</f>
        <v>0</v>
      </c>
      <c r="I321" s="152">
        <f>'Upload Sheet Pull'!K323</f>
        <v>0</v>
      </c>
      <c r="J321" s="152">
        <f>'Upload Sheet Pull'!L323</f>
        <v>0</v>
      </c>
      <c r="K321" s="152">
        <f>'Upload Sheet Pull'!M323</f>
        <v>0</v>
      </c>
      <c r="L321" s="152">
        <f>'Upload Sheet Pull'!N323</f>
        <v>0</v>
      </c>
      <c r="M321" s="152">
        <f>'Upload Sheet Pull'!O323</f>
        <v>0</v>
      </c>
      <c r="N321" s="152">
        <f>'Upload Sheet Pull'!P323</f>
        <v>0</v>
      </c>
      <c r="O321" s="152">
        <f>'Upload Sheet Pull'!Q323</f>
        <v>0</v>
      </c>
      <c r="P321" s="152">
        <f>'Upload Sheet Pull'!R323</f>
        <v>0</v>
      </c>
      <c r="Q321" s="152">
        <f>'Upload Sheet Pull'!S323</f>
        <v>0</v>
      </c>
      <c r="R321" s="152">
        <f>'Upload Sheet Pull'!T323</f>
        <v>0</v>
      </c>
      <c r="S321" s="152">
        <f>'Upload Sheet Pull'!U323</f>
        <v>0</v>
      </c>
      <c r="T321" s="152">
        <f t="shared" si="1"/>
        <v>0</v>
      </c>
    </row>
    <row r="322" ht="12.75" customHeight="1">
      <c r="A322" s="144" t="str">
        <f>'Upload Sheet Pull'!A324</f>
        <v>Budget</v>
      </c>
      <c r="B322" s="144" t="str">
        <f>'Upload Sheet Pull'!B324</f>
        <v>7060-000000</v>
      </c>
      <c r="C322" s="144">
        <f>'Upload Sheet Pull'!C324</f>
        <v>958</v>
      </c>
      <c r="D322" s="144" t="str">
        <f>'Upload Sheet Pull'!D324</f>
        <v>083</v>
      </c>
      <c r="E322" s="144"/>
      <c r="F322" s="144" t="str">
        <f>IF('Upload Sheet Pull'!E324="","",'Upload Sheet Pull'!E324)</f>
        <v/>
      </c>
      <c r="G322" s="144"/>
      <c r="H322" s="152">
        <f>'Upload Sheet Pull'!J324</f>
        <v>0</v>
      </c>
      <c r="I322" s="152">
        <f>'Upload Sheet Pull'!K324</f>
        <v>0</v>
      </c>
      <c r="J322" s="152">
        <f>'Upload Sheet Pull'!L324</f>
        <v>0</v>
      </c>
      <c r="K322" s="152">
        <f>'Upload Sheet Pull'!M324</f>
        <v>0</v>
      </c>
      <c r="L322" s="152">
        <f>'Upload Sheet Pull'!N324</f>
        <v>0</v>
      </c>
      <c r="M322" s="152">
        <f>'Upload Sheet Pull'!O324</f>
        <v>0</v>
      </c>
      <c r="N322" s="152">
        <f>'Upload Sheet Pull'!P324</f>
        <v>0</v>
      </c>
      <c r="O322" s="152">
        <f>'Upload Sheet Pull'!Q324</f>
        <v>0</v>
      </c>
      <c r="P322" s="152">
        <f>'Upload Sheet Pull'!R324</f>
        <v>0</v>
      </c>
      <c r="Q322" s="152">
        <f>'Upload Sheet Pull'!S324</f>
        <v>0</v>
      </c>
      <c r="R322" s="152">
        <f>'Upload Sheet Pull'!T324</f>
        <v>0</v>
      </c>
      <c r="S322" s="152">
        <f>'Upload Sheet Pull'!U324</f>
        <v>0</v>
      </c>
      <c r="T322" s="152">
        <f t="shared" si="1"/>
        <v>0</v>
      </c>
    </row>
    <row r="323" ht="12.75" customHeight="1">
      <c r="A323" s="144" t="str">
        <f>'Upload Sheet Pull'!A325</f>
        <v>Budget</v>
      </c>
      <c r="B323" s="144" t="str">
        <f>'Upload Sheet Pull'!B325</f>
        <v>7062-000000</v>
      </c>
      <c r="C323" s="144">
        <f>'Upload Sheet Pull'!C325</f>
        <v>958</v>
      </c>
      <c r="D323" s="144" t="str">
        <f>'Upload Sheet Pull'!D325</f>
        <v>083</v>
      </c>
      <c r="E323" s="144"/>
      <c r="F323" s="144" t="str">
        <f>IF('Upload Sheet Pull'!E325="","",'Upload Sheet Pull'!E325)</f>
        <v/>
      </c>
      <c r="G323" s="144"/>
      <c r="H323" s="152">
        <f>'Upload Sheet Pull'!J325</f>
        <v>0</v>
      </c>
      <c r="I323" s="152">
        <f>'Upload Sheet Pull'!K325</f>
        <v>0</v>
      </c>
      <c r="J323" s="152">
        <f>'Upload Sheet Pull'!L325</f>
        <v>0</v>
      </c>
      <c r="K323" s="152">
        <f>'Upload Sheet Pull'!M325</f>
        <v>0</v>
      </c>
      <c r="L323" s="152">
        <f>'Upload Sheet Pull'!N325</f>
        <v>0</v>
      </c>
      <c r="M323" s="152">
        <f>'Upload Sheet Pull'!O325</f>
        <v>0</v>
      </c>
      <c r="N323" s="152">
        <f>'Upload Sheet Pull'!P325</f>
        <v>0</v>
      </c>
      <c r="O323" s="152">
        <f>'Upload Sheet Pull'!Q325</f>
        <v>0</v>
      </c>
      <c r="P323" s="152">
        <f>'Upload Sheet Pull'!R325</f>
        <v>0</v>
      </c>
      <c r="Q323" s="152">
        <f>'Upload Sheet Pull'!S325</f>
        <v>0</v>
      </c>
      <c r="R323" s="152">
        <f>'Upload Sheet Pull'!T325</f>
        <v>0</v>
      </c>
      <c r="S323" s="152">
        <f>'Upload Sheet Pull'!U325</f>
        <v>0</v>
      </c>
      <c r="T323" s="152">
        <f t="shared" si="1"/>
        <v>0</v>
      </c>
    </row>
    <row r="324" ht="12.75" customHeight="1">
      <c r="A324" s="144" t="str">
        <f>'Upload Sheet Pull'!A326</f>
        <v>Budget</v>
      </c>
      <c r="B324" s="144" t="str">
        <f>'Upload Sheet Pull'!B326</f>
        <v>7064-000000</v>
      </c>
      <c r="C324" s="144">
        <f>'Upload Sheet Pull'!C326</f>
        <v>958</v>
      </c>
      <c r="D324" s="144" t="str">
        <f>'Upload Sheet Pull'!D326</f>
        <v>083</v>
      </c>
      <c r="E324" s="144"/>
      <c r="F324" s="144" t="str">
        <f>IF('Upload Sheet Pull'!E326="","",'Upload Sheet Pull'!E326)</f>
        <v/>
      </c>
      <c r="G324" s="144"/>
      <c r="H324" s="152">
        <f>'Upload Sheet Pull'!J326</f>
        <v>0</v>
      </c>
      <c r="I324" s="152">
        <f>'Upload Sheet Pull'!K326</f>
        <v>0</v>
      </c>
      <c r="J324" s="152">
        <f>'Upload Sheet Pull'!L326</f>
        <v>0</v>
      </c>
      <c r="K324" s="152">
        <f>'Upload Sheet Pull'!M326</f>
        <v>0</v>
      </c>
      <c r="L324" s="152">
        <f>'Upload Sheet Pull'!N326</f>
        <v>0</v>
      </c>
      <c r="M324" s="152">
        <f>'Upload Sheet Pull'!O326</f>
        <v>0</v>
      </c>
      <c r="N324" s="152">
        <f>'Upload Sheet Pull'!P326</f>
        <v>0</v>
      </c>
      <c r="O324" s="152">
        <f>'Upload Sheet Pull'!Q326</f>
        <v>0</v>
      </c>
      <c r="P324" s="152">
        <f>'Upload Sheet Pull'!R326</f>
        <v>0</v>
      </c>
      <c r="Q324" s="152">
        <f>'Upload Sheet Pull'!S326</f>
        <v>0</v>
      </c>
      <c r="R324" s="152">
        <f>'Upload Sheet Pull'!T326</f>
        <v>0</v>
      </c>
      <c r="S324" s="152">
        <f>'Upload Sheet Pull'!U326</f>
        <v>0</v>
      </c>
      <c r="T324" s="152">
        <f t="shared" si="1"/>
        <v>0</v>
      </c>
    </row>
    <row r="325" ht="12.75" customHeight="1">
      <c r="A325" s="144" t="str">
        <f>'Upload Sheet Pull'!A327</f>
        <v>Budget</v>
      </c>
      <c r="B325" s="144" t="str">
        <f>'Upload Sheet Pull'!B327</f>
        <v>7066-000000</v>
      </c>
      <c r="C325" s="144">
        <f>'Upload Sheet Pull'!C327</f>
        <v>958</v>
      </c>
      <c r="D325" s="144" t="str">
        <f>'Upload Sheet Pull'!D327</f>
        <v>083</v>
      </c>
      <c r="E325" s="144"/>
      <c r="F325" s="144" t="str">
        <f>IF('Upload Sheet Pull'!E327="","",'Upload Sheet Pull'!E327)</f>
        <v/>
      </c>
      <c r="G325" s="144"/>
      <c r="H325" s="152">
        <f>'Upload Sheet Pull'!J327</f>
        <v>0</v>
      </c>
      <c r="I325" s="152">
        <f>'Upload Sheet Pull'!K327</f>
        <v>0</v>
      </c>
      <c r="J325" s="152">
        <f>'Upload Sheet Pull'!L327</f>
        <v>0</v>
      </c>
      <c r="K325" s="152">
        <f>'Upload Sheet Pull'!M327</f>
        <v>0</v>
      </c>
      <c r="L325" s="152">
        <f>'Upload Sheet Pull'!N327</f>
        <v>0</v>
      </c>
      <c r="M325" s="152">
        <f>'Upload Sheet Pull'!O327</f>
        <v>0</v>
      </c>
      <c r="N325" s="152">
        <f>'Upload Sheet Pull'!P327</f>
        <v>0</v>
      </c>
      <c r="O325" s="152">
        <f>'Upload Sheet Pull'!Q327</f>
        <v>0</v>
      </c>
      <c r="P325" s="152">
        <f>'Upload Sheet Pull'!R327</f>
        <v>0</v>
      </c>
      <c r="Q325" s="152">
        <f>'Upload Sheet Pull'!S327</f>
        <v>0</v>
      </c>
      <c r="R325" s="152">
        <f>'Upload Sheet Pull'!T327</f>
        <v>0</v>
      </c>
      <c r="S325" s="152">
        <f>'Upload Sheet Pull'!U327</f>
        <v>0</v>
      </c>
      <c r="T325" s="152">
        <f t="shared" si="1"/>
        <v>0</v>
      </c>
    </row>
    <row r="326" ht="12.75" customHeight="1">
      <c r="A326" s="144" t="str">
        <f>'Upload Sheet Pull'!A328</f>
        <v>Budget</v>
      </c>
      <c r="B326" s="144" t="str">
        <f>'Upload Sheet Pull'!B328</f>
        <v>7068-000000</v>
      </c>
      <c r="C326" s="144">
        <f>'Upload Sheet Pull'!C328</f>
        <v>958</v>
      </c>
      <c r="D326" s="144" t="str">
        <f>'Upload Sheet Pull'!D328</f>
        <v>083</v>
      </c>
      <c r="E326" s="144"/>
      <c r="F326" s="144" t="str">
        <f>IF('Upload Sheet Pull'!E328="","",'Upload Sheet Pull'!E328)</f>
        <v/>
      </c>
      <c r="G326" s="144"/>
      <c r="H326" s="152">
        <f>'Upload Sheet Pull'!J328</f>
        <v>0</v>
      </c>
      <c r="I326" s="152">
        <f>'Upload Sheet Pull'!K328</f>
        <v>0</v>
      </c>
      <c r="J326" s="152">
        <f>'Upload Sheet Pull'!L328</f>
        <v>0</v>
      </c>
      <c r="K326" s="152">
        <f>'Upload Sheet Pull'!M328</f>
        <v>0</v>
      </c>
      <c r="L326" s="152">
        <f>'Upload Sheet Pull'!N328</f>
        <v>0</v>
      </c>
      <c r="M326" s="152">
        <f>'Upload Sheet Pull'!O328</f>
        <v>0</v>
      </c>
      <c r="N326" s="152">
        <f>'Upload Sheet Pull'!P328</f>
        <v>0</v>
      </c>
      <c r="O326" s="152">
        <f>'Upload Sheet Pull'!Q328</f>
        <v>0</v>
      </c>
      <c r="P326" s="152">
        <f>'Upload Sheet Pull'!R328</f>
        <v>0</v>
      </c>
      <c r="Q326" s="152">
        <f>'Upload Sheet Pull'!S328</f>
        <v>0</v>
      </c>
      <c r="R326" s="152">
        <f>'Upload Sheet Pull'!T328</f>
        <v>0</v>
      </c>
      <c r="S326" s="152">
        <f>'Upload Sheet Pull'!U328</f>
        <v>0</v>
      </c>
      <c r="T326" s="152">
        <f t="shared" si="1"/>
        <v>0</v>
      </c>
    </row>
    <row r="327" ht="12.75" customHeight="1">
      <c r="A327" s="144" t="str">
        <f>'Upload Sheet Pull'!A329</f>
        <v>Budget</v>
      </c>
      <c r="B327" s="144" t="str">
        <f>'Upload Sheet Pull'!B329</f>
        <v>7072-000000</v>
      </c>
      <c r="C327" s="144">
        <f>'Upload Sheet Pull'!C329</f>
        <v>958</v>
      </c>
      <c r="D327" s="144" t="str">
        <f>'Upload Sheet Pull'!D329</f>
        <v>083</v>
      </c>
      <c r="E327" s="144"/>
      <c r="F327" s="144" t="str">
        <f>IF('Upload Sheet Pull'!E329="","",'Upload Sheet Pull'!E329)</f>
        <v/>
      </c>
      <c r="G327" s="144"/>
      <c r="H327" s="152">
        <f>'Upload Sheet Pull'!J329</f>
        <v>0</v>
      </c>
      <c r="I327" s="152">
        <f>'Upload Sheet Pull'!K329</f>
        <v>0</v>
      </c>
      <c r="J327" s="152">
        <f>'Upload Sheet Pull'!L329</f>
        <v>0</v>
      </c>
      <c r="K327" s="152">
        <f>'Upload Sheet Pull'!M329</f>
        <v>0</v>
      </c>
      <c r="L327" s="152">
        <f>'Upload Sheet Pull'!N329</f>
        <v>0</v>
      </c>
      <c r="M327" s="152">
        <f>'Upload Sheet Pull'!O329</f>
        <v>0</v>
      </c>
      <c r="N327" s="152">
        <f>'Upload Sheet Pull'!P329</f>
        <v>0</v>
      </c>
      <c r="O327" s="152">
        <f>'Upload Sheet Pull'!Q329</f>
        <v>0</v>
      </c>
      <c r="P327" s="152">
        <f>'Upload Sheet Pull'!R329</f>
        <v>0</v>
      </c>
      <c r="Q327" s="152">
        <f>'Upload Sheet Pull'!S329</f>
        <v>0</v>
      </c>
      <c r="R327" s="152">
        <f>'Upload Sheet Pull'!T329</f>
        <v>0</v>
      </c>
      <c r="S327" s="152">
        <f>'Upload Sheet Pull'!U329</f>
        <v>0</v>
      </c>
      <c r="T327" s="152">
        <f t="shared" si="1"/>
        <v>0</v>
      </c>
    </row>
    <row r="328" ht="12.75" customHeight="1">
      <c r="A328" s="144" t="str">
        <f>'Upload Sheet Pull'!A330</f>
        <v>Budget</v>
      </c>
      <c r="B328" s="144" t="str">
        <f>'Upload Sheet Pull'!B330</f>
        <v>7058-000000</v>
      </c>
      <c r="C328" s="144">
        <f>'Upload Sheet Pull'!C330</f>
        <v>959</v>
      </c>
      <c r="D328" s="144" t="str">
        <f>'Upload Sheet Pull'!D330</f>
        <v>083</v>
      </c>
      <c r="E328" s="144"/>
      <c r="F328" s="144" t="str">
        <f>IF('Upload Sheet Pull'!E330="","",'Upload Sheet Pull'!E330)</f>
        <v/>
      </c>
      <c r="G328" s="144"/>
      <c r="H328" s="152">
        <f>'Upload Sheet Pull'!J330</f>
        <v>0</v>
      </c>
      <c r="I328" s="152">
        <f>'Upload Sheet Pull'!K330</f>
        <v>1400</v>
      </c>
      <c r="J328" s="152">
        <f>'Upload Sheet Pull'!L330</f>
        <v>0</v>
      </c>
      <c r="K328" s="152">
        <f>'Upload Sheet Pull'!M330</f>
        <v>0</v>
      </c>
      <c r="L328" s="152">
        <f>'Upload Sheet Pull'!N330</f>
        <v>0</v>
      </c>
      <c r="M328" s="152">
        <f>'Upload Sheet Pull'!O330</f>
        <v>0</v>
      </c>
      <c r="N328" s="152">
        <f>'Upload Sheet Pull'!P330</f>
        <v>0</v>
      </c>
      <c r="O328" s="152">
        <f>'Upload Sheet Pull'!Q330</f>
        <v>0</v>
      </c>
      <c r="P328" s="152">
        <f>'Upload Sheet Pull'!R330</f>
        <v>0</v>
      </c>
      <c r="Q328" s="152">
        <f>'Upload Sheet Pull'!S330</f>
        <v>0</v>
      </c>
      <c r="R328" s="152">
        <f>'Upload Sheet Pull'!T330</f>
        <v>0</v>
      </c>
      <c r="S328" s="152">
        <f>'Upload Sheet Pull'!U330</f>
        <v>0</v>
      </c>
      <c r="T328" s="152">
        <f t="shared" si="1"/>
        <v>1400</v>
      </c>
    </row>
    <row r="329" ht="12.75" customHeight="1">
      <c r="A329" s="144" t="str">
        <f>'Upload Sheet Pull'!A331</f>
        <v>Budget</v>
      </c>
      <c r="B329" s="144" t="str">
        <f>'Upload Sheet Pull'!B331</f>
        <v>7060-000000</v>
      </c>
      <c r="C329" s="144">
        <f>'Upload Sheet Pull'!C331</f>
        <v>959</v>
      </c>
      <c r="D329" s="144" t="str">
        <f>'Upload Sheet Pull'!D331</f>
        <v>083</v>
      </c>
      <c r="E329" s="144"/>
      <c r="F329" s="144" t="str">
        <f>IF('Upload Sheet Pull'!E331="","",'Upload Sheet Pull'!E331)</f>
        <v/>
      </c>
      <c r="G329" s="144"/>
      <c r="H329" s="152">
        <f>'Upload Sheet Pull'!J331</f>
        <v>0</v>
      </c>
      <c r="I329" s="152">
        <f>'Upload Sheet Pull'!K331</f>
        <v>0</v>
      </c>
      <c r="J329" s="152">
        <f>'Upload Sheet Pull'!L331</f>
        <v>0</v>
      </c>
      <c r="K329" s="152">
        <f>'Upload Sheet Pull'!M331</f>
        <v>0</v>
      </c>
      <c r="L329" s="152">
        <f>'Upload Sheet Pull'!N331</f>
        <v>0</v>
      </c>
      <c r="M329" s="152">
        <f>'Upload Sheet Pull'!O331</f>
        <v>0</v>
      </c>
      <c r="N329" s="152">
        <f>'Upload Sheet Pull'!P331</f>
        <v>0</v>
      </c>
      <c r="O329" s="152">
        <f>'Upload Sheet Pull'!Q331</f>
        <v>0</v>
      </c>
      <c r="P329" s="152">
        <f>'Upload Sheet Pull'!R331</f>
        <v>0</v>
      </c>
      <c r="Q329" s="152">
        <f>'Upload Sheet Pull'!S331</f>
        <v>0</v>
      </c>
      <c r="R329" s="152">
        <f>'Upload Sheet Pull'!T331</f>
        <v>0</v>
      </c>
      <c r="S329" s="152">
        <f>'Upload Sheet Pull'!U331</f>
        <v>0</v>
      </c>
      <c r="T329" s="152">
        <f t="shared" si="1"/>
        <v>0</v>
      </c>
    </row>
    <row r="330" ht="12.75" customHeight="1">
      <c r="A330" s="144" t="str">
        <f>'Upload Sheet Pull'!A332</f>
        <v>Budget</v>
      </c>
      <c r="B330" s="144" t="str">
        <f>'Upload Sheet Pull'!B332</f>
        <v>7062-000000</v>
      </c>
      <c r="C330" s="144">
        <f>'Upload Sheet Pull'!C332</f>
        <v>959</v>
      </c>
      <c r="D330" s="144" t="str">
        <f>'Upload Sheet Pull'!D332</f>
        <v>083</v>
      </c>
      <c r="E330" s="144"/>
      <c r="F330" s="144" t="str">
        <f>IF('Upload Sheet Pull'!E332="","",'Upload Sheet Pull'!E332)</f>
        <v/>
      </c>
      <c r="G330" s="144"/>
      <c r="H330" s="152">
        <f>'Upload Sheet Pull'!J332</f>
        <v>0</v>
      </c>
      <c r="I330" s="152">
        <f>'Upload Sheet Pull'!K332</f>
        <v>0</v>
      </c>
      <c r="J330" s="152">
        <f>'Upload Sheet Pull'!L332</f>
        <v>0</v>
      </c>
      <c r="K330" s="152">
        <f>'Upload Sheet Pull'!M332</f>
        <v>0</v>
      </c>
      <c r="L330" s="152">
        <f>'Upload Sheet Pull'!N332</f>
        <v>0</v>
      </c>
      <c r="M330" s="152">
        <f>'Upload Sheet Pull'!O332</f>
        <v>0</v>
      </c>
      <c r="N330" s="152">
        <f>'Upload Sheet Pull'!P332</f>
        <v>0</v>
      </c>
      <c r="O330" s="152">
        <f>'Upload Sheet Pull'!Q332</f>
        <v>0</v>
      </c>
      <c r="P330" s="152">
        <f>'Upload Sheet Pull'!R332</f>
        <v>0</v>
      </c>
      <c r="Q330" s="152">
        <f>'Upload Sheet Pull'!S332</f>
        <v>0</v>
      </c>
      <c r="R330" s="152">
        <f>'Upload Sheet Pull'!T332</f>
        <v>0</v>
      </c>
      <c r="S330" s="152">
        <f>'Upload Sheet Pull'!U332</f>
        <v>0</v>
      </c>
      <c r="T330" s="152">
        <f t="shared" si="1"/>
        <v>0</v>
      </c>
    </row>
    <row r="331" ht="12.75" customHeight="1">
      <c r="A331" s="144" t="str">
        <f>'Upload Sheet Pull'!A333</f>
        <v>Budget</v>
      </c>
      <c r="B331" s="144" t="str">
        <f>'Upload Sheet Pull'!B333</f>
        <v>7064-000000</v>
      </c>
      <c r="C331" s="144">
        <f>'Upload Sheet Pull'!C333</f>
        <v>959</v>
      </c>
      <c r="D331" s="144" t="str">
        <f>'Upload Sheet Pull'!D333</f>
        <v>083</v>
      </c>
      <c r="E331" s="144"/>
      <c r="F331" s="144" t="str">
        <f>IF('Upload Sheet Pull'!E333="","",'Upload Sheet Pull'!E333)</f>
        <v/>
      </c>
      <c r="G331" s="144"/>
      <c r="H331" s="152">
        <f>'Upload Sheet Pull'!J333</f>
        <v>0</v>
      </c>
      <c r="I331" s="152">
        <f>'Upload Sheet Pull'!K333</f>
        <v>0</v>
      </c>
      <c r="J331" s="152">
        <f>'Upload Sheet Pull'!L333</f>
        <v>0</v>
      </c>
      <c r="K331" s="152">
        <f>'Upload Sheet Pull'!M333</f>
        <v>0</v>
      </c>
      <c r="L331" s="152">
        <f>'Upload Sheet Pull'!N333</f>
        <v>0</v>
      </c>
      <c r="M331" s="152">
        <f>'Upload Sheet Pull'!O333</f>
        <v>0</v>
      </c>
      <c r="N331" s="152">
        <f>'Upload Sheet Pull'!P333</f>
        <v>0</v>
      </c>
      <c r="O331" s="152">
        <f>'Upload Sheet Pull'!Q333</f>
        <v>0</v>
      </c>
      <c r="P331" s="152">
        <f>'Upload Sheet Pull'!R333</f>
        <v>0</v>
      </c>
      <c r="Q331" s="152">
        <f>'Upload Sheet Pull'!S333</f>
        <v>0</v>
      </c>
      <c r="R331" s="152">
        <f>'Upload Sheet Pull'!T333</f>
        <v>0</v>
      </c>
      <c r="S331" s="152">
        <f>'Upload Sheet Pull'!U333</f>
        <v>0</v>
      </c>
      <c r="T331" s="152">
        <f t="shared" si="1"/>
        <v>0</v>
      </c>
    </row>
    <row r="332" ht="12.75" customHeight="1">
      <c r="A332" s="144" t="str">
        <f>'Upload Sheet Pull'!A334</f>
        <v>Budget</v>
      </c>
      <c r="B332" s="144" t="str">
        <f>'Upload Sheet Pull'!B334</f>
        <v>7066-000000</v>
      </c>
      <c r="C332" s="144">
        <f>'Upload Sheet Pull'!C334</f>
        <v>959</v>
      </c>
      <c r="D332" s="144" t="str">
        <f>'Upload Sheet Pull'!D334</f>
        <v>083</v>
      </c>
      <c r="E332" s="144"/>
      <c r="F332" s="144" t="str">
        <f>IF('Upload Sheet Pull'!E334="","",'Upload Sheet Pull'!E334)</f>
        <v/>
      </c>
      <c r="G332" s="144"/>
      <c r="H332" s="152">
        <f>'Upload Sheet Pull'!J334</f>
        <v>0</v>
      </c>
      <c r="I332" s="152">
        <f>'Upload Sheet Pull'!K334</f>
        <v>0</v>
      </c>
      <c r="J332" s="152">
        <f>'Upload Sheet Pull'!L334</f>
        <v>0</v>
      </c>
      <c r="K332" s="152">
        <f>'Upload Sheet Pull'!M334</f>
        <v>0</v>
      </c>
      <c r="L332" s="152">
        <f>'Upload Sheet Pull'!N334</f>
        <v>0</v>
      </c>
      <c r="M332" s="152">
        <f>'Upload Sheet Pull'!O334</f>
        <v>0</v>
      </c>
      <c r="N332" s="152">
        <f>'Upload Sheet Pull'!P334</f>
        <v>0</v>
      </c>
      <c r="O332" s="152">
        <f>'Upload Sheet Pull'!Q334</f>
        <v>0</v>
      </c>
      <c r="P332" s="152">
        <f>'Upload Sheet Pull'!R334</f>
        <v>0</v>
      </c>
      <c r="Q332" s="152">
        <f>'Upload Sheet Pull'!S334</f>
        <v>0</v>
      </c>
      <c r="R332" s="152">
        <f>'Upload Sheet Pull'!T334</f>
        <v>0</v>
      </c>
      <c r="S332" s="152">
        <f>'Upload Sheet Pull'!U334</f>
        <v>0</v>
      </c>
      <c r="T332" s="152">
        <f t="shared" si="1"/>
        <v>0</v>
      </c>
    </row>
    <row r="333" ht="12.75" customHeight="1">
      <c r="A333" s="144" t="str">
        <f>'Upload Sheet Pull'!A335</f>
        <v>Budget</v>
      </c>
      <c r="B333" s="144" t="str">
        <f>'Upload Sheet Pull'!B335</f>
        <v>7068-000000</v>
      </c>
      <c r="C333" s="144">
        <f>'Upload Sheet Pull'!C335</f>
        <v>959</v>
      </c>
      <c r="D333" s="144" t="str">
        <f>'Upload Sheet Pull'!D335</f>
        <v>083</v>
      </c>
      <c r="E333" s="144"/>
      <c r="F333" s="144" t="str">
        <f>IF('Upload Sheet Pull'!E335="","",'Upload Sheet Pull'!E335)</f>
        <v/>
      </c>
      <c r="G333" s="144"/>
      <c r="H333" s="152">
        <f>'Upload Sheet Pull'!J335</f>
        <v>0</v>
      </c>
      <c r="I333" s="152">
        <f>'Upload Sheet Pull'!K335</f>
        <v>0</v>
      </c>
      <c r="J333" s="152">
        <f>'Upload Sheet Pull'!L335</f>
        <v>0</v>
      </c>
      <c r="K333" s="152">
        <f>'Upload Sheet Pull'!M335</f>
        <v>0</v>
      </c>
      <c r="L333" s="152">
        <f>'Upload Sheet Pull'!N335</f>
        <v>0</v>
      </c>
      <c r="M333" s="152">
        <f>'Upload Sheet Pull'!O335</f>
        <v>0</v>
      </c>
      <c r="N333" s="152">
        <f>'Upload Sheet Pull'!P335</f>
        <v>0</v>
      </c>
      <c r="O333" s="152">
        <f>'Upload Sheet Pull'!Q335</f>
        <v>0</v>
      </c>
      <c r="P333" s="152">
        <f>'Upload Sheet Pull'!R335</f>
        <v>0</v>
      </c>
      <c r="Q333" s="152">
        <f>'Upload Sheet Pull'!S335</f>
        <v>0</v>
      </c>
      <c r="R333" s="152">
        <f>'Upload Sheet Pull'!T335</f>
        <v>0</v>
      </c>
      <c r="S333" s="152">
        <f>'Upload Sheet Pull'!U335</f>
        <v>0</v>
      </c>
      <c r="T333" s="152">
        <f t="shared" si="1"/>
        <v>0</v>
      </c>
    </row>
    <row r="334" ht="12.75" customHeight="1">
      <c r="A334" s="144" t="str">
        <f>'Upload Sheet Pull'!A336</f>
        <v>Budget</v>
      </c>
      <c r="B334" s="144" t="str">
        <f>'Upload Sheet Pull'!B336</f>
        <v>7078-000000</v>
      </c>
      <c r="C334" s="144">
        <f>'Upload Sheet Pull'!C336</f>
        <v>959</v>
      </c>
      <c r="D334" s="144" t="str">
        <f>'Upload Sheet Pull'!D336</f>
        <v>083</v>
      </c>
      <c r="E334" s="144"/>
      <c r="F334" s="144" t="str">
        <f>IF('Upload Sheet Pull'!E336="","",'Upload Sheet Pull'!E336)</f>
        <v/>
      </c>
      <c r="G334" s="144"/>
      <c r="H334" s="152">
        <f>'Upload Sheet Pull'!J336</f>
        <v>0</v>
      </c>
      <c r="I334" s="152">
        <f>'Upload Sheet Pull'!K336</f>
        <v>0</v>
      </c>
      <c r="J334" s="152">
        <f>'Upload Sheet Pull'!L336</f>
        <v>0</v>
      </c>
      <c r="K334" s="152">
        <f>'Upload Sheet Pull'!M336</f>
        <v>0</v>
      </c>
      <c r="L334" s="152">
        <f>'Upload Sheet Pull'!N336</f>
        <v>0</v>
      </c>
      <c r="M334" s="152">
        <f>'Upload Sheet Pull'!O336</f>
        <v>0</v>
      </c>
      <c r="N334" s="152">
        <f>'Upload Sheet Pull'!P336</f>
        <v>0</v>
      </c>
      <c r="O334" s="152">
        <f>'Upload Sheet Pull'!Q336</f>
        <v>0</v>
      </c>
      <c r="P334" s="152">
        <f>'Upload Sheet Pull'!R336</f>
        <v>0</v>
      </c>
      <c r="Q334" s="152">
        <f>'Upload Sheet Pull'!S336</f>
        <v>0</v>
      </c>
      <c r="R334" s="152">
        <f>'Upload Sheet Pull'!T336</f>
        <v>0</v>
      </c>
      <c r="S334" s="152">
        <f>'Upload Sheet Pull'!U336</f>
        <v>0</v>
      </c>
      <c r="T334" s="152">
        <f t="shared" si="1"/>
        <v>0</v>
      </c>
    </row>
    <row r="335" ht="12.75" customHeight="1">
      <c r="A335" s="144" t="str">
        <f>'Upload Sheet Pull'!A337</f>
        <v>Budget</v>
      </c>
      <c r="B335" s="144" t="str">
        <f>'Upload Sheet Pull'!B337</f>
        <v>7058-000000</v>
      </c>
      <c r="C335" s="144">
        <f>'Upload Sheet Pull'!C337</f>
        <v>962</v>
      </c>
      <c r="D335" s="144" t="str">
        <f>'Upload Sheet Pull'!D337</f>
        <v>083</v>
      </c>
      <c r="E335" s="144"/>
      <c r="F335" s="144" t="str">
        <f>IF('Upload Sheet Pull'!E337="","",'Upload Sheet Pull'!E337)</f>
        <v/>
      </c>
      <c r="G335" s="144"/>
      <c r="H335" s="152">
        <f>'Upload Sheet Pull'!J337</f>
        <v>0</v>
      </c>
      <c r="I335" s="152">
        <f>'Upload Sheet Pull'!K337</f>
        <v>0</v>
      </c>
      <c r="J335" s="152">
        <f>'Upload Sheet Pull'!L337</f>
        <v>0</v>
      </c>
      <c r="K335" s="152">
        <f>'Upload Sheet Pull'!M337</f>
        <v>0</v>
      </c>
      <c r="L335" s="152">
        <f>'Upload Sheet Pull'!N337</f>
        <v>0</v>
      </c>
      <c r="M335" s="152">
        <f>'Upload Sheet Pull'!O337</f>
        <v>0</v>
      </c>
      <c r="N335" s="152">
        <f>'Upload Sheet Pull'!P337</f>
        <v>0</v>
      </c>
      <c r="O335" s="152">
        <f>'Upload Sheet Pull'!Q337</f>
        <v>0</v>
      </c>
      <c r="P335" s="152">
        <f>'Upload Sheet Pull'!R337</f>
        <v>0</v>
      </c>
      <c r="Q335" s="152">
        <f>'Upload Sheet Pull'!S337</f>
        <v>0</v>
      </c>
      <c r="R335" s="152">
        <f>'Upload Sheet Pull'!T337</f>
        <v>500</v>
      </c>
      <c r="S335" s="152">
        <f>'Upload Sheet Pull'!U337</f>
        <v>0</v>
      </c>
      <c r="T335" s="152">
        <f t="shared" si="1"/>
        <v>500</v>
      </c>
    </row>
    <row r="336" ht="12.75" customHeight="1">
      <c r="A336" s="144" t="str">
        <f>'Upload Sheet Pull'!A338</f>
        <v>Budget</v>
      </c>
      <c r="B336" s="144" t="str">
        <f>'Upload Sheet Pull'!B338</f>
        <v>7060-000000</v>
      </c>
      <c r="C336" s="144">
        <f>'Upload Sheet Pull'!C338</f>
        <v>962</v>
      </c>
      <c r="D336" s="144" t="str">
        <f>'Upload Sheet Pull'!D338</f>
        <v>083</v>
      </c>
      <c r="E336" s="144"/>
      <c r="F336" s="144" t="str">
        <f>IF('Upload Sheet Pull'!E338="","",'Upload Sheet Pull'!E338)</f>
        <v/>
      </c>
      <c r="G336" s="144"/>
      <c r="H336" s="152">
        <f>'Upload Sheet Pull'!J338</f>
        <v>0</v>
      </c>
      <c r="I336" s="152">
        <f>'Upload Sheet Pull'!K338</f>
        <v>0</v>
      </c>
      <c r="J336" s="152">
        <f>'Upload Sheet Pull'!L338</f>
        <v>0</v>
      </c>
      <c r="K336" s="152">
        <f>'Upload Sheet Pull'!M338</f>
        <v>0</v>
      </c>
      <c r="L336" s="152">
        <f>'Upload Sheet Pull'!N338</f>
        <v>0</v>
      </c>
      <c r="M336" s="152">
        <f>'Upload Sheet Pull'!O338</f>
        <v>0</v>
      </c>
      <c r="N336" s="152">
        <f>'Upload Sheet Pull'!P338</f>
        <v>0</v>
      </c>
      <c r="O336" s="152">
        <f>'Upload Sheet Pull'!Q338</f>
        <v>0</v>
      </c>
      <c r="P336" s="152">
        <f>'Upload Sheet Pull'!R338</f>
        <v>0</v>
      </c>
      <c r="Q336" s="152">
        <f>'Upload Sheet Pull'!S338</f>
        <v>0</v>
      </c>
      <c r="R336" s="152">
        <f>'Upload Sheet Pull'!T338</f>
        <v>2500</v>
      </c>
      <c r="S336" s="152">
        <f>'Upload Sheet Pull'!U338</f>
        <v>0</v>
      </c>
      <c r="T336" s="152">
        <f t="shared" si="1"/>
        <v>2500</v>
      </c>
    </row>
    <row r="337" ht="12.75" customHeight="1">
      <c r="A337" s="144" t="str">
        <f>'Upload Sheet Pull'!A339</f>
        <v>Budget</v>
      </c>
      <c r="B337" s="144" t="str">
        <f>'Upload Sheet Pull'!B339</f>
        <v>7062-000000</v>
      </c>
      <c r="C337" s="144">
        <f>'Upload Sheet Pull'!C339</f>
        <v>962</v>
      </c>
      <c r="D337" s="144" t="str">
        <f>'Upload Sheet Pull'!D339</f>
        <v>083</v>
      </c>
      <c r="E337" s="144"/>
      <c r="F337" s="144" t="str">
        <f>IF('Upload Sheet Pull'!E339="","",'Upload Sheet Pull'!E339)</f>
        <v/>
      </c>
      <c r="G337" s="144"/>
      <c r="H337" s="152">
        <f>'Upload Sheet Pull'!J339</f>
        <v>0</v>
      </c>
      <c r="I337" s="152">
        <f>'Upload Sheet Pull'!K339</f>
        <v>0</v>
      </c>
      <c r="J337" s="152">
        <f>'Upload Sheet Pull'!L339</f>
        <v>0</v>
      </c>
      <c r="K337" s="152">
        <f>'Upload Sheet Pull'!M339</f>
        <v>0</v>
      </c>
      <c r="L337" s="152">
        <f>'Upload Sheet Pull'!N339</f>
        <v>0</v>
      </c>
      <c r="M337" s="152">
        <f>'Upload Sheet Pull'!O339</f>
        <v>0</v>
      </c>
      <c r="N337" s="152">
        <f>'Upload Sheet Pull'!P339</f>
        <v>0</v>
      </c>
      <c r="O337" s="152">
        <f>'Upload Sheet Pull'!Q339</f>
        <v>0</v>
      </c>
      <c r="P337" s="152">
        <f>'Upload Sheet Pull'!R339</f>
        <v>0</v>
      </c>
      <c r="Q337" s="152">
        <f>'Upload Sheet Pull'!S339</f>
        <v>0</v>
      </c>
      <c r="R337" s="152">
        <f>'Upload Sheet Pull'!T339</f>
        <v>0</v>
      </c>
      <c r="S337" s="152">
        <f>'Upload Sheet Pull'!U339</f>
        <v>0</v>
      </c>
      <c r="T337" s="152">
        <f t="shared" si="1"/>
        <v>0</v>
      </c>
    </row>
    <row r="338" ht="12.75" customHeight="1">
      <c r="A338" s="144" t="str">
        <f>'Upload Sheet Pull'!A340</f>
        <v>Budget</v>
      </c>
      <c r="B338" s="144" t="str">
        <f>'Upload Sheet Pull'!B340</f>
        <v>7064-000000</v>
      </c>
      <c r="C338" s="144">
        <f>'Upload Sheet Pull'!C340</f>
        <v>962</v>
      </c>
      <c r="D338" s="144" t="str">
        <f>'Upload Sheet Pull'!D340</f>
        <v>083</v>
      </c>
      <c r="E338" s="144"/>
      <c r="F338" s="144" t="str">
        <f>IF('Upload Sheet Pull'!E340="","",'Upload Sheet Pull'!E340)</f>
        <v/>
      </c>
      <c r="G338" s="144"/>
      <c r="H338" s="152">
        <f>'Upload Sheet Pull'!J340</f>
        <v>0</v>
      </c>
      <c r="I338" s="152">
        <f>'Upload Sheet Pull'!K340</f>
        <v>0</v>
      </c>
      <c r="J338" s="152">
        <f>'Upload Sheet Pull'!L340</f>
        <v>0</v>
      </c>
      <c r="K338" s="152">
        <f>'Upload Sheet Pull'!M340</f>
        <v>0</v>
      </c>
      <c r="L338" s="152">
        <f>'Upload Sheet Pull'!N340</f>
        <v>0</v>
      </c>
      <c r="M338" s="152">
        <f>'Upload Sheet Pull'!O340</f>
        <v>0</v>
      </c>
      <c r="N338" s="152">
        <f>'Upload Sheet Pull'!P340</f>
        <v>0</v>
      </c>
      <c r="O338" s="152">
        <f>'Upload Sheet Pull'!Q340</f>
        <v>0</v>
      </c>
      <c r="P338" s="152">
        <f>'Upload Sheet Pull'!R340</f>
        <v>0</v>
      </c>
      <c r="Q338" s="152">
        <f>'Upload Sheet Pull'!S340</f>
        <v>0</v>
      </c>
      <c r="R338" s="152">
        <f>'Upload Sheet Pull'!T340</f>
        <v>0</v>
      </c>
      <c r="S338" s="152">
        <f>'Upload Sheet Pull'!U340</f>
        <v>0</v>
      </c>
      <c r="T338" s="152">
        <f t="shared" si="1"/>
        <v>0</v>
      </c>
    </row>
    <row r="339" ht="12.75" customHeight="1">
      <c r="A339" s="144" t="str">
        <f>'Upload Sheet Pull'!A341</f>
        <v>Budget</v>
      </c>
      <c r="B339" s="144" t="str">
        <f>'Upload Sheet Pull'!B341</f>
        <v>7066-000000</v>
      </c>
      <c r="C339" s="144">
        <f>'Upload Sheet Pull'!C341</f>
        <v>962</v>
      </c>
      <c r="D339" s="144" t="str">
        <f>'Upload Sheet Pull'!D341</f>
        <v>083</v>
      </c>
      <c r="E339" s="144"/>
      <c r="F339" s="144" t="str">
        <f>IF('Upload Sheet Pull'!E341="","",'Upload Sheet Pull'!E341)</f>
        <v/>
      </c>
      <c r="G339" s="144"/>
      <c r="H339" s="152">
        <f>'Upload Sheet Pull'!J341</f>
        <v>0</v>
      </c>
      <c r="I339" s="152">
        <f>'Upload Sheet Pull'!K341</f>
        <v>0</v>
      </c>
      <c r="J339" s="152">
        <f>'Upload Sheet Pull'!L341</f>
        <v>0</v>
      </c>
      <c r="K339" s="152">
        <f>'Upload Sheet Pull'!M341</f>
        <v>0</v>
      </c>
      <c r="L339" s="152">
        <f>'Upload Sheet Pull'!N341</f>
        <v>0</v>
      </c>
      <c r="M339" s="152">
        <f>'Upload Sheet Pull'!O341</f>
        <v>0</v>
      </c>
      <c r="N339" s="152">
        <f>'Upload Sheet Pull'!P341</f>
        <v>0</v>
      </c>
      <c r="O339" s="152">
        <f>'Upload Sheet Pull'!Q341</f>
        <v>0</v>
      </c>
      <c r="P339" s="152">
        <f>'Upload Sheet Pull'!R341</f>
        <v>0</v>
      </c>
      <c r="Q339" s="152">
        <f>'Upload Sheet Pull'!S341</f>
        <v>0</v>
      </c>
      <c r="R339" s="152">
        <f>'Upload Sheet Pull'!T341</f>
        <v>0</v>
      </c>
      <c r="S339" s="152">
        <f>'Upload Sheet Pull'!U341</f>
        <v>0</v>
      </c>
      <c r="T339" s="152">
        <f t="shared" si="1"/>
        <v>0</v>
      </c>
    </row>
    <row r="340" ht="12.75" customHeight="1">
      <c r="A340" s="144" t="str">
        <f>'Upload Sheet Pull'!A342</f>
        <v>Budget</v>
      </c>
      <c r="B340" s="144" t="str">
        <f>'Upload Sheet Pull'!B342</f>
        <v>7068-000000</v>
      </c>
      <c r="C340" s="144">
        <f>'Upload Sheet Pull'!C342</f>
        <v>962</v>
      </c>
      <c r="D340" s="144" t="str">
        <f>'Upload Sheet Pull'!D342</f>
        <v>083</v>
      </c>
      <c r="E340" s="144"/>
      <c r="F340" s="144" t="str">
        <f>IF('Upload Sheet Pull'!E342="","",'Upload Sheet Pull'!E342)</f>
        <v/>
      </c>
      <c r="G340" s="144"/>
      <c r="H340" s="152">
        <f>'Upload Sheet Pull'!J342</f>
        <v>0</v>
      </c>
      <c r="I340" s="152">
        <f>'Upload Sheet Pull'!K342</f>
        <v>0</v>
      </c>
      <c r="J340" s="152">
        <f>'Upload Sheet Pull'!L342</f>
        <v>0</v>
      </c>
      <c r="K340" s="152">
        <f>'Upload Sheet Pull'!M342</f>
        <v>0</v>
      </c>
      <c r="L340" s="152">
        <f>'Upload Sheet Pull'!N342</f>
        <v>0</v>
      </c>
      <c r="M340" s="152">
        <f>'Upload Sheet Pull'!O342</f>
        <v>0</v>
      </c>
      <c r="N340" s="152">
        <f>'Upload Sheet Pull'!P342</f>
        <v>0</v>
      </c>
      <c r="O340" s="152">
        <f>'Upload Sheet Pull'!Q342</f>
        <v>0</v>
      </c>
      <c r="P340" s="152">
        <f>'Upload Sheet Pull'!R342</f>
        <v>0</v>
      </c>
      <c r="Q340" s="152">
        <f>'Upload Sheet Pull'!S342</f>
        <v>0</v>
      </c>
      <c r="R340" s="152">
        <f>'Upload Sheet Pull'!T342</f>
        <v>0</v>
      </c>
      <c r="S340" s="152">
        <f>'Upload Sheet Pull'!U342</f>
        <v>0</v>
      </c>
      <c r="T340" s="152">
        <f t="shared" si="1"/>
        <v>0</v>
      </c>
    </row>
    <row r="341" ht="12.75" customHeight="1">
      <c r="A341" s="144" t="str">
        <f>'Upload Sheet Pull'!A343</f>
        <v>Budget</v>
      </c>
      <c r="B341" s="144" t="str">
        <f>'Upload Sheet Pull'!B343</f>
        <v>7072-000000</v>
      </c>
      <c r="C341" s="144">
        <f>'Upload Sheet Pull'!C343</f>
        <v>962</v>
      </c>
      <c r="D341" s="144" t="str">
        <f>'Upload Sheet Pull'!D343</f>
        <v>083</v>
      </c>
      <c r="E341" s="144"/>
      <c r="F341" s="144" t="str">
        <f>IF('Upload Sheet Pull'!E343="","",'Upload Sheet Pull'!E343)</f>
        <v/>
      </c>
      <c r="G341" s="144"/>
      <c r="H341" s="152">
        <f>'Upload Sheet Pull'!J343</f>
        <v>0</v>
      </c>
      <c r="I341" s="152">
        <f>'Upload Sheet Pull'!K343</f>
        <v>0</v>
      </c>
      <c r="J341" s="152">
        <f>'Upload Sheet Pull'!L343</f>
        <v>0</v>
      </c>
      <c r="K341" s="152">
        <f>'Upload Sheet Pull'!M343</f>
        <v>0</v>
      </c>
      <c r="L341" s="152">
        <f>'Upload Sheet Pull'!N343</f>
        <v>0</v>
      </c>
      <c r="M341" s="152">
        <f>'Upload Sheet Pull'!O343</f>
        <v>0</v>
      </c>
      <c r="N341" s="152">
        <f>'Upload Sheet Pull'!P343</f>
        <v>0</v>
      </c>
      <c r="O341" s="152">
        <f>'Upload Sheet Pull'!Q343</f>
        <v>0</v>
      </c>
      <c r="P341" s="152">
        <f>'Upload Sheet Pull'!R343</f>
        <v>0</v>
      </c>
      <c r="Q341" s="152">
        <f>'Upload Sheet Pull'!S343</f>
        <v>0</v>
      </c>
      <c r="R341" s="152">
        <f>'Upload Sheet Pull'!T343</f>
        <v>0</v>
      </c>
      <c r="S341" s="152">
        <f>'Upload Sheet Pull'!U343</f>
        <v>0</v>
      </c>
      <c r="T341" s="152">
        <f t="shared" si="1"/>
        <v>0</v>
      </c>
    </row>
    <row r="342" ht="12.75" customHeight="1">
      <c r="A342" s="144" t="str">
        <f>'Upload Sheet Pull'!A344</f>
        <v>Budget</v>
      </c>
      <c r="B342" s="144" t="str">
        <f>'Upload Sheet Pull'!B344</f>
        <v>7058-000000</v>
      </c>
      <c r="C342" s="144">
        <f>'Upload Sheet Pull'!C344</f>
        <v>963</v>
      </c>
      <c r="D342" s="144" t="str">
        <f>'Upload Sheet Pull'!D344</f>
        <v>083</v>
      </c>
      <c r="E342" s="144"/>
      <c r="F342" s="144" t="str">
        <f>IF('Upload Sheet Pull'!E344="","",'Upload Sheet Pull'!E344)</f>
        <v/>
      </c>
      <c r="G342" s="144"/>
      <c r="H342" s="152">
        <f>'Upload Sheet Pull'!J344</f>
        <v>0</v>
      </c>
      <c r="I342" s="152">
        <f>'Upload Sheet Pull'!K344</f>
        <v>0</v>
      </c>
      <c r="J342" s="152">
        <f>'Upload Sheet Pull'!L344</f>
        <v>0</v>
      </c>
      <c r="K342" s="152">
        <f>'Upload Sheet Pull'!M344</f>
        <v>0</v>
      </c>
      <c r="L342" s="152">
        <f>'Upload Sheet Pull'!N344</f>
        <v>0</v>
      </c>
      <c r="M342" s="152">
        <f>'Upload Sheet Pull'!O344</f>
        <v>0</v>
      </c>
      <c r="N342" s="152">
        <f>'Upload Sheet Pull'!P344</f>
        <v>0</v>
      </c>
      <c r="O342" s="152">
        <f>'Upload Sheet Pull'!Q344</f>
        <v>0</v>
      </c>
      <c r="P342" s="152">
        <f>'Upload Sheet Pull'!R344</f>
        <v>0</v>
      </c>
      <c r="Q342" s="152">
        <f>'Upload Sheet Pull'!S344</f>
        <v>0</v>
      </c>
      <c r="R342" s="152">
        <f>'Upload Sheet Pull'!T344</f>
        <v>0</v>
      </c>
      <c r="S342" s="152">
        <f>'Upload Sheet Pull'!U344</f>
        <v>0</v>
      </c>
      <c r="T342" s="152">
        <f t="shared" si="1"/>
        <v>0</v>
      </c>
    </row>
    <row r="343" ht="12.75" customHeight="1">
      <c r="A343" s="144" t="str">
        <f>'Upload Sheet Pull'!A345</f>
        <v>Budget</v>
      </c>
      <c r="B343" s="144" t="str">
        <f>'Upload Sheet Pull'!B345</f>
        <v>7060-000000</v>
      </c>
      <c r="C343" s="144">
        <f>'Upload Sheet Pull'!C345</f>
        <v>963</v>
      </c>
      <c r="D343" s="144" t="str">
        <f>'Upload Sheet Pull'!D345</f>
        <v>083</v>
      </c>
      <c r="E343" s="144"/>
      <c r="F343" s="144" t="str">
        <f>IF('Upload Sheet Pull'!E345="","",'Upload Sheet Pull'!E345)</f>
        <v/>
      </c>
      <c r="G343" s="144"/>
      <c r="H343" s="152">
        <f>'Upload Sheet Pull'!J345</f>
        <v>0</v>
      </c>
      <c r="I343" s="152">
        <f>'Upload Sheet Pull'!K345</f>
        <v>0</v>
      </c>
      <c r="J343" s="152">
        <f>'Upload Sheet Pull'!L345</f>
        <v>0</v>
      </c>
      <c r="K343" s="152">
        <f>'Upload Sheet Pull'!M345</f>
        <v>0</v>
      </c>
      <c r="L343" s="152">
        <f>'Upload Sheet Pull'!N345</f>
        <v>0</v>
      </c>
      <c r="M343" s="152">
        <f>'Upload Sheet Pull'!O345</f>
        <v>0</v>
      </c>
      <c r="N343" s="152">
        <f>'Upload Sheet Pull'!P345</f>
        <v>0</v>
      </c>
      <c r="O343" s="152">
        <f>'Upload Sheet Pull'!Q345</f>
        <v>0</v>
      </c>
      <c r="P343" s="152">
        <f>'Upload Sheet Pull'!R345</f>
        <v>0</v>
      </c>
      <c r="Q343" s="152">
        <f>'Upload Sheet Pull'!S345</f>
        <v>0</v>
      </c>
      <c r="R343" s="152">
        <f>'Upload Sheet Pull'!T345</f>
        <v>0</v>
      </c>
      <c r="S343" s="152">
        <f>'Upload Sheet Pull'!U345</f>
        <v>0</v>
      </c>
      <c r="T343" s="152">
        <f t="shared" si="1"/>
        <v>0</v>
      </c>
    </row>
    <row r="344" ht="12.75" customHeight="1">
      <c r="A344" s="144" t="str">
        <f>'Upload Sheet Pull'!A346</f>
        <v>Budget</v>
      </c>
      <c r="B344" s="144" t="str">
        <f>'Upload Sheet Pull'!B346</f>
        <v>7062-000000</v>
      </c>
      <c r="C344" s="144">
        <f>'Upload Sheet Pull'!C346</f>
        <v>963</v>
      </c>
      <c r="D344" s="144" t="str">
        <f>'Upload Sheet Pull'!D346</f>
        <v>083</v>
      </c>
      <c r="E344" s="144"/>
      <c r="F344" s="144" t="str">
        <f>IF('Upload Sheet Pull'!E346="","",'Upload Sheet Pull'!E346)</f>
        <v/>
      </c>
      <c r="G344" s="144"/>
      <c r="H344" s="152">
        <f>'Upload Sheet Pull'!J346</f>
        <v>0</v>
      </c>
      <c r="I344" s="152">
        <f>'Upload Sheet Pull'!K346</f>
        <v>0</v>
      </c>
      <c r="J344" s="152">
        <f>'Upload Sheet Pull'!L346</f>
        <v>0</v>
      </c>
      <c r="K344" s="152">
        <f>'Upload Sheet Pull'!M346</f>
        <v>0</v>
      </c>
      <c r="L344" s="152">
        <f>'Upload Sheet Pull'!N346</f>
        <v>0</v>
      </c>
      <c r="M344" s="152">
        <f>'Upload Sheet Pull'!O346</f>
        <v>0</v>
      </c>
      <c r="N344" s="152">
        <f>'Upload Sheet Pull'!P346</f>
        <v>0</v>
      </c>
      <c r="O344" s="152">
        <f>'Upload Sheet Pull'!Q346</f>
        <v>0</v>
      </c>
      <c r="P344" s="152">
        <f>'Upload Sheet Pull'!R346</f>
        <v>0</v>
      </c>
      <c r="Q344" s="152">
        <f>'Upload Sheet Pull'!S346</f>
        <v>0</v>
      </c>
      <c r="R344" s="152">
        <f>'Upload Sheet Pull'!T346</f>
        <v>0</v>
      </c>
      <c r="S344" s="152">
        <f>'Upload Sheet Pull'!U346</f>
        <v>0</v>
      </c>
      <c r="T344" s="152">
        <f t="shared" si="1"/>
        <v>0</v>
      </c>
    </row>
    <row r="345" ht="12.75" customHeight="1">
      <c r="A345" s="144" t="str">
        <f>'Upload Sheet Pull'!A347</f>
        <v>Budget</v>
      </c>
      <c r="B345" s="144" t="str">
        <f>'Upload Sheet Pull'!B347</f>
        <v>7064-000000</v>
      </c>
      <c r="C345" s="144">
        <f>'Upload Sheet Pull'!C347</f>
        <v>963</v>
      </c>
      <c r="D345" s="144" t="str">
        <f>'Upload Sheet Pull'!D347</f>
        <v>083</v>
      </c>
      <c r="E345" s="144"/>
      <c r="F345" s="144" t="str">
        <f>IF('Upload Sheet Pull'!E347="","",'Upload Sheet Pull'!E347)</f>
        <v/>
      </c>
      <c r="G345" s="144"/>
      <c r="H345" s="152">
        <f>'Upload Sheet Pull'!J347</f>
        <v>0</v>
      </c>
      <c r="I345" s="152">
        <f>'Upload Sheet Pull'!K347</f>
        <v>0</v>
      </c>
      <c r="J345" s="152">
        <f>'Upload Sheet Pull'!L347</f>
        <v>0</v>
      </c>
      <c r="K345" s="152">
        <f>'Upload Sheet Pull'!M347</f>
        <v>0</v>
      </c>
      <c r="L345" s="152">
        <f>'Upload Sheet Pull'!N347</f>
        <v>0</v>
      </c>
      <c r="M345" s="152">
        <f>'Upload Sheet Pull'!O347</f>
        <v>0</v>
      </c>
      <c r="N345" s="152">
        <f>'Upload Sheet Pull'!P347</f>
        <v>0</v>
      </c>
      <c r="O345" s="152">
        <f>'Upload Sheet Pull'!Q347</f>
        <v>0</v>
      </c>
      <c r="P345" s="152">
        <f>'Upload Sheet Pull'!R347</f>
        <v>0</v>
      </c>
      <c r="Q345" s="152">
        <f>'Upload Sheet Pull'!S347</f>
        <v>0</v>
      </c>
      <c r="R345" s="152">
        <f>'Upload Sheet Pull'!T347</f>
        <v>0</v>
      </c>
      <c r="S345" s="152">
        <f>'Upload Sheet Pull'!U347</f>
        <v>0</v>
      </c>
      <c r="T345" s="152">
        <f t="shared" si="1"/>
        <v>0</v>
      </c>
    </row>
    <row r="346" ht="12.75" customHeight="1">
      <c r="A346" s="144" t="str">
        <f>'Upload Sheet Pull'!A348</f>
        <v>Budget</v>
      </c>
      <c r="B346" s="144" t="str">
        <f>'Upload Sheet Pull'!B348</f>
        <v>7066-000000</v>
      </c>
      <c r="C346" s="144">
        <f>'Upload Sheet Pull'!C348</f>
        <v>963</v>
      </c>
      <c r="D346" s="144" t="str">
        <f>'Upload Sheet Pull'!D348</f>
        <v>083</v>
      </c>
      <c r="E346" s="144"/>
      <c r="F346" s="144" t="str">
        <f>IF('Upload Sheet Pull'!E348="","",'Upload Sheet Pull'!E348)</f>
        <v/>
      </c>
      <c r="G346" s="144"/>
      <c r="H346" s="152">
        <f>'Upload Sheet Pull'!J348</f>
        <v>0</v>
      </c>
      <c r="I346" s="152">
        <f>'Upload Sheet Pull'!K348</f>
        <v>0</v>
      </c>
      <c r="J346" s="152">
        <f>'Upload Sheet Pull'!L348</f>
        <v>0</v>
      </c>
      <c r="K346" s="152">
        <f>'Upload Sheet Pull'!M348</f>
        <v>0</v>
      </c>
      <c r="L346" s="152">
        <f>'Upload Sheet Pull'!N348</f>
        <v>0</v>
      </c>
      <c r="M346" s="152">
        <f>'Upload Sheet Pull'!O348</f>
        <v>0</v>
      </c>
      <c r="N346" s="152">
        <f>'Upload Sheet Pull'!P348</f>
        <v>0</v>
      </c>
      <c r="O346" s="152">
        <f>'Upload Sheet Pull'!Q348</f>
        <v>0</v>
      </c>
      <c r="P346" s="152">
        <f>'Upload Sheet Pull'!R348</f>
        <v>0</v>
      </c>
      <c r="Q346" s="152">
        <f>'Upload Sheet Pull'!S348</f>
        <v>0</v>
      </c>
      <c r="R346" s="152">
        <f>'Upload Sheet Pull'!T348</f>
        <v>0</v>
      </c>
      <c r="S346" s="152">
        <f>'Upload Sheet Pull'!U348</f>
        <v>0</v>
      </c>
      <c r="T346" s="152">
        <f t="shared" si="1"/>
        <v>0</v>
      </c>
    </row>
    <row r="347" ht="12.75" customHeight="1">
      <c r="A347" s="144" t="str">
        <f>'Upload Sheet Pull'!A349</f>
        <v>Budget</v>
      </c>
      <c r="B347" s="144" t="str">
        <f>'Upload Sheet Pull'!B349</f>
        <v>7068-000000</v>
      </c>
      <c r="C347" s="144">
        <f>'Upload Sheet Pull'!C349</f>
        <v>963</v>
      </c>
      <c r="D347" s="144" t="str">
        <f>'Upload Sheet Pull'!D349</f>
        <v>083</v>
      </c>
      <c r="E347" s="144"/>
      <c r="F347" s="144" t="str">
        <f>IF('Upload Sheet Pull'!E349="","",'Upload Sheet Pull'!E349)</f>
        <v/>
      </c>
      <c r="G347" s="144"/>
      <c r="H347" s="152">
        <f>'Upload Sheet Pull'!J349</f>
        <v>0</v>
      </c>
      <c r="I347" s="152">
        <f>'Upload Sheet Pull'!K349</f>
        <v>0</v>
      </c>
      <c r="J347" s="152">
        <f>'Upload Sheet Pull'!L349</f>
        <v>0</v>
      </c>
      <c r="K347" s="152">
        <f>'Upload Sheet Pull'!M349</f>
        <v>0</v>
      </c>
      <c r="L347" s="152">
        <f>'Upload Sheet Pull'!N349</f>
        <v>0</v>
      </c>
      <c r="M347" s="152">
        <f>'Upload Sheet Pull'!O349</f>
        <v>0</v>
      </c>
      <c r="N347" s="152">
        <f>'Upload Sheet Pull'!P349</f>
        <v>0</v>
      </c>
      <c r="O347" s="152">
        <f>'Upload Sheet Pull'!Q349</f>
        <v>0</v>
      </c>
      <c r="P347" s="152">
        <f>'Upload Sheet Pull'!R349</f>
        <v>0</v>
      </c>
      <c r="Q347" s="152">
        <f>'Upload Sheet Pull'!S349</f>
        <v>0</v>
      </c>
      <c r="R347" s="152">
        <f>'Upload Sheet Pull'!T349</f>
        <v>0</v>
      </c>
      <c r="S347" s="152">
        <f>'Upload Sheet Pull'!U349</f>
        <v>0</v>
      </c>
      <c r="T347" s="152">
        <f t="shared" si="1"/>
        <v>0</v>
      </c>
    </row>
    <row r="348" ht="12.75" customHeight="1">
      <c r="A348" s="144" t="str">
        <f>'Upload Sheet Pull'!A350</f>
        <v>Budget</v>
      </c>
      <c r="B348" s="144" t="str">
        <f>'Upload Sheet Pull'!B350</f>
        <v>7072-000000</v>
      </c>
      <c r="C348" s="144">
        <f>'Upload Sheet Pull'!C350</f>
        <v>963</v>
      </c>
      <c r="D348" s="144" t="str">
        <f>'Upload Sheet Pull'!D350</f>
        <v>083</v>
      </c>
      <c r="E348" s="144"/>
      <c r="F348" s="144" t="str">
        <f>IF('Upload Sheet Pull'!E350="","",'Upload Sheet Pull'!E350)</f>
        <v/>
      </c>
      <c r="G348" s="144"/>
      <c r="H348" s="152">
        <f>'Upload Sheet Pull'!J350</f>
        <v>0</v>
      </c>
      <c r="I348" s="152">
        <f>'Upload Sheet Pull'!K350</f>
        <v>0</v>
      </c>
      <c r="J348" s="152">
        <f>'Upload Sheet Pull'!L350</f>
        <v>0</v>
      </c>
      <c r="K348" s="152">
        <f>'Upload Sheet Pull'!M350</f>
        <v>0</v>
      </c>
      <c r="L348" s="152">
        <f>'Upload Sheet Pull'!N350</f>
        <v>0</v>
      </c>
      <c r="M348" s="152">
        <f>'Upload Sheet Pull'!O350</f>
        <v>0</v>
      </c>
      <c r="N348" s="152">
        <f>'Upload Sheet Pull'!P350</f>
        <v>0</v>
      </c>
      <c r="O348" s="152">
        <f>'Upload Sheet Pull'!Q350</f>
        <v>0</v>
      </c>
      <c r="P348" s="152">
        <f>'Upload Sheet Pull'!R350</f>
        <v>0</v>
      </c>
      <c r="Q348" s="152">
        <f>'Upload Sheet Pull'!S350</f>
        <v>0</v>
      </c>
      <c r="R348" s="152">
        <f>'Upload Sheet Pull'!T350</f>
        <v>0</v>
      </c>
      <c r="S348" s="152">
        <f>'Upload Sheet Pull'!U350</f>
        <v>0</v>
      </c>
      <c r="T348" s="152">
        <f t="shared" si="1"/>
        <v>0</v>
      </c>
    </row>
    <row r="349" ht="12.75" customHeight="1">
      <c r="A349" s="144" t="str">
        <f>'Upload Sheet Pull'!A351</f>
        <v>Budget</v>
      </c>
      <c r="B349" s="144" t="str">
        <f>'Upload Sheet Pull'!B351</f>
        <v>7086-000000</v>
      </c>
      <c r="C349" s="144">
        <f>'Upload Sheet Pull'!C351</f>
        <v>995</v>
      </c>
      <c r="D349" s="144" t="str">
        <f>'Upload Sheet Pull'!D351</f>
        <v>083</v>
      </c>
      <c r="E349" s="144"/>
      <c r="F349" s="144" t="str">
        <f>IF('Upload Sheet Pull'!E351="","",'Upload Sheet Pull'!E351)</f>
        <v/>
      </c>
      <c r="G349" s="144"/>
      <c r="H349" s="152">
        <f>'Upload Sheet Pull'!J351</f>
        <v>0</v>
      </c>
      <c r="I349" s="152">
        <f>'Upload Sheet Pull'!K351</f>
        <v>0</v>
      </c>
      <c r="J349" s="152">
        <f>'Upload Sheet Pull'!L351</f>
        <v>0</v>
      </c>
      <c r="K349" s="152">
        <f>'Upload Sheet Pull'!M351</f>
        <v>0</v>
      </c>
      <c r="L349" s="152">
        <f>'Upload Sheet Pull'!N351</f>
        <v>0</v>
      </c>
      <c r="M349" s="152">
        <f>'Upload Sheet Pull'!O351</f>
        <v>0</v>
      </c>
      <c r="N349" s="152">
        <f>'Upload Sheet Pull'!P351</f>
        <v>0</v>
      </c>
      <c r="O349" s="152">
        <f>'Upload Sheet Pull'!Q351</f>
        <v>0</v>
      </c>
      <c r="P349" s="152">
        <f>'Upload Sheet Pull'!R351</f>
        <v>0</v>
      </c>
      <c r="Q349" s="152">
        <f>'Upload Sheet Pull'!S351</f>
        <v>0</v>
      </c>
      <c r="R349" s="152">
        <f>'Upload Sheet Pull'!T351</f>
        <v>0</v>
      </c>
      <c r="S349" s="152">
        <f>'Upload Sheet Pull'!U351</f>
        <v>0</v>
      </c>
      <c r="T349" s="152">
        <f t="shared" si="1"/>
        <v>0</v>
      </c>
    </row>
    <row r="350" ht="12.75" customHeight="1">
      <c r="A350" s="144" t="str">
        <f>'Upload Sheet Pull'!A352</f>
        <v>Budget</v>
      </c>
      <c r="B350" s="144" t="str">
        <f>'Upload Sheet Pull'!B352</f>
        <v>7092-000000</v>
      </c>
      <c r="C350" s="144">
        <f>'Upload Sheet Pull'!C352</f>
        <v>995</v>
      </c>
      <c r="D350" s="144" t="str">
        <f>'Upload Sheet Pull'!D352</f>
        <v>083</v>
      </c>
      <c r="E350" s="144"/>
      <c r="F350" s="144" t="str">
        <f>IF('Upload Sheet Pull'!E352="","",'Upload Sheet Pull'!E352)</f>
        <v/>
      </c>
      <c r="G350" s="144"/>
      <c r="H350" s="152">
        <f>'Upload Sheet Pull'!J352</f>
        <v>330.32</v>
      </c>
      <c r="I350" s="152">
        <f>'Upload Sheet Pull'!K352</f>
        <v>330.32</v>
      </c>
      <c r="J350" s="152">
        <f>'Upload Sheet Pull'!L352</f>
        <v>330.32</v>
      </c>
      <c r="K350" s="152">
        <f>'Upload Sheet Pull'!M352</f>
        <v>330.32</v>
      </c>
      <c r="L350" s="152">
        <f>'Upload Sheet Pull'!N352</f>
        <v>330.32</v>
      </c>
      <c r="M350" s="152">
        <f>'Upload Sheet Pull'!O352</f>
        <v>330.32</v>
      </c>
      <c r="N350" s="152">
        <f>'Upload Sheet Pull'!P352</f>
        <v>330.32</v>
      </c>
      <c r="O350" s="152">
        <f>'Upload Sheet Pull'!Q352</f>
        <v>330.32</v>
      </c>
      <c r="P350" s="152">
        <f>'Upload Sheet Pull'!R352</f>
        <v>330.32</v>
      </c>
      <c r="Q350" s="152">
        <f>'Upload Sheet Pull'!S352</f>
        <v>330.32</v>
      </c>
      <c r="R350" s="152">
        <f>'Upload Sheet Pull'!T352</f>
        <v>330.32</v>
      </c>
      <c r="S350" s="152">
        <f>'Upload Sheet Pull'!U352</f>
        <v>330.32</v>
      </c>
      <c r="T350" s="152">
        <f t="shared" si="1"/>
        <v>3963.84</v>
      </c>
    </row>
    <row r="351" ht="12.75" customHeight="1">
      <c r="A351" s="144" t="str">
        <f>'Upload Sheet Pull'!A353</f>
        <v>Budget</v>
      </c>
      <c r="B351" s="144" t="str">
        <f>'Upload Sheet Pull'!B353</f>
        <v>7022-000000</v>
      </c>
      <c r="C351" s="144">
        <f>'Upload Sheet Pull'!C353</f>
        <v>995</v>
      </c>
      <c r="D351" s="144" t="str">
        <f>'Upload Sheet Pull'!D353</f>
        <v>083</v>
      </c>
      <c r="E351" s="144"/>
      <c r="F351" s="144" t="str">
        <f>IF('Upload Sheet Pull'!E353="","",'Upload Sheet Pull'!E353)</f>
        <v/>
      </c>
      <c r="G351" s="144"/>
      <c r="H351" s="152">
        <f>'Upload Sheet Pull'!J353</f>
        <v>0</v>
      </c>
      <c r="I351" s="152">
        <f>'Upload Sheet Pull'!K353</f>
        <v>0</v>
      </c>
      <c r="J351" s="152">
        <f>'Upload Sheet Pull'!L353</f>
        <v>700</v>
      </c>
      <c r="K351" s="152">
        <f>'Upload Sheet Pull'!M353</f>
        <v>350</v>
      </c>
      <c r="L351" s="152">
        <f>'Upload Sheet Pull'!N353</f>
        <v>0</v>
      </c>
      <c r="M351" s="152">
        <f>'Upload Sheet Pull'!O353</f>
        <v>0</v>
      </c>
      <c r="N351" s="152">
        <f>'Upload Sheet Pull'!P353</f>
        <v>0</v>
      </c>
      <c r="O351" s="152">
        <f>'Upload Sheet Pull'!Q353</f>
        <v>0</v>
      </c>
      <c r="P351" s="152">
        <f>'Upload Sheet Pull'!R353</f>
        <v>0</v>
      </c>
      <c r="Q351" s="152">
        <f>'Upload Sheet Pull'!S353</f>
        <v>0</v>
      </c>
      <c r="R351" s="152">
        <f>'Upload Sheet Pull'!T353</f>
        <v>0</v>
      </c>
      <c r="S351" s="152">
        <f>'Upload Sheet Pull'!U353</f>
        <v>0</v>
      </c>
      <c r="T351" s="152">
        <f t="shared" si="1"/>
        <v>1050</v>
      </c>
    </row>
    <row r="352" ht="12.75" customHeight="1">
      <c r="A352" s="144" t="str">
        <f>'Upload Sheet Pull'!A354</f>
        <v>Budget</v>
      </c>
      <c r="B352" s="144" t="str">
        <f>'Upload Sheet Pull'!B354</f>
        <v/>
      </c>
      <c r="C352" s="144">
        <f>'Upload Sheet Pull'!C354</f>
        <v>995</v>
      </c>
      <c r="D352" s="144" t="str">
        <f>'Upload Sheet Pull'!D354</f>
        <v>083</v>
      </c>
      <c r="E352" s="144"/>
      <c r="F352" s="144" t="str">
        <f>IF('Upload Sheet Pull'!E354="","",'Upload Sheet Pull'!E354)</f>
        <v/>
      </c>
      <c r="G352" s="144"/>
      <c r="H352" s="152">
        <f>'Upload Sheet Pull'!J354</f>
        <v>2000</v>
      </c>
      <c r="I352" s="152">
        <f>'Upload Sheet Pull'!K354</f>
        <v>0</v>
      </c>
      <c r="J352" s="152">
        <f>'Upload Sheet Pull'!L354</f>
        <v>0</v>
      </c>
      <c r="K352" s="152">
        <f>'Upload Sheet Pull'!M354</f>
        <v>0</v>
      </c>
      <c r="L352" s="152">
        <f>'Upload Sheet Pull'!N354</f>
        <v>0</v>
      </c>
      <c r="M352" s="152">
        <f>'Upload Sheet Pull'!O354</f>
        <v>0</v>
      </c>
      <c r="N352" s="152">
        <f>'Upload Sheet Pull'!P354</f>
        <v>0</v>
      </c>
      <c r="O352" s="152">
        <f>'Upload Sheet Pull'!Q354</f>
        <v>0</v>
      </c>
      <c r="P352" s="152">
        <f>'Upload Sheet Pull'!R354</f>
        <v>0</v>
      </c>
      <c r="Q352" s="152">
        <f>'Upload Sheet Pull'!S354</f>
        <v>0</v>
      </c>
      <c r="R352" s="152">
        <f>'Upload Sheet Pull'!T354</f>
        <v>0</v>
      </c>
      <c r="S352" s="152">
        <f>'Upload Sheet Pull'!U354</f>
        <v>0</v>
      </c>
      <c r="T352" s="152">
        <f t="shared" si="1"/>
        <v>2000</v>
      </c>
    </row>
    <row r="353" ht="12.75" customHeight="1">
      <c r="A353" s="144" t="str">
        <f>'Upload Sheet Pull'!A355</f>
        <v>Budget</v>
      </c>
      <c r="B353" s="144" t="str">
        <f>'Upload Sheet Pull'!B355</f>
        <v/>
      </c>
      <c r="C353" s="144">
        <f>'Upload Sheet Pull'!C355</f>
        <v>995</v>
      </c>
      <c r="D353" s="144" t="str">
        <f>'Upload Sheet Pull'!D355</f>
        <v>083</v>
      </c>
      <c r="E353" s="144"/>
      <c r="F353" s="144" t="str">
        <f>IF('Upload Sheet Pull'!E355="","",'Upload Sheet Pull'!E355)</f>
        <v/>
      </c>
      <c r="G353" s="144"/>
      <c r="H353" s="152">
        <f>'Upload Sheet Pull'!J355</f>
        <v>0</v>
      </c>
      <c r="I353" s="152">
        <f>'Upload Sheet Pull'!K355</f>
        <v>0</v>
      </c>
      <c r="J353" s="152">
        <f>'Upload Sheet Pull'!L355</f>
        <v>0</v>
      </c>
      <c r="K353" s="152">
        <f>'Upload Sheet Pull'!M355</f>
        <v>0</v>
      </c>
      <c r="L353" s="152">
        <f>'Upload Sheet Pull'!N355</f>
        <v>0</v>
      </c>
      <c r="M353" s="152">
        <f>'Upload Sheet Pull'!O355</f>
        <v>0</v>
      </c>
      <c r="N353" s="152">
        <f>'Upload Sheet Pull'!P355</f>
        <v>0</v>
      </c>
      <c r="O353" s="152">
        <f>'Upload Sheet Pull'!Q355</f>
        <v>0</v>
      </c>
      <c r="P353" s="152">
        <f>'Upload Sheet Pull'!R355</f>
        <v>0</v>
      </c>
      <c r="Q353" s="152">
        <f>'Upload Sheet Pull'!S355</f>
        <v>0</v>
      </c>
      <c r="R353" s="152">
        <f>'Upload Sheet Pull'!T355</f>
        <v>0</v>
      </c>
      <c r="S353" s="152">
        <f>'Upload Sheet Pull'!U355</f>
        <v>0</v>
      </c>
      <c r="T353" s="152">
        <f t="shared" si="1"/>
        <v>0</v>
      </c>
    </row>
    <row r="354" ht="12.75" customHeight="1">
      <c r="A354" s="144" t="str">
        <f>'Upload Sheet Pull'!A356</f>
        <v>Budget</v>
      </c>
      <c r="B354" s="144" t="str">
        <f>'Upload Sheet Pull'!B356</f>
        <v/>
      </c>
      <c r="C354" s="144">
        <f>'Upload Sheet Pull'!C356</f>
        <v>995</v>
      </c>
      <c r="D354" s="144" t="str">
        <f>'Upload Sheet Pull'!D356</f>
        <v>083</v>
      </c>
      <c r="E354" s="144"/>
      <c r="F354" s="144" t="str">
        <f>IF('Upload Sheet Pull'!E356="","",'Upload Sheet Pull'!E356)</f>
        <v/>
      </c>
      <c r="G354" s="144"/>
      <c r="H354" s="152">
        <f>'Upload Sheet Pull'!J356</f>
        <v>0</v>
      </c>
      <c r="I354" s="152">
        <f>'Upload Sheet Pull'!K356</f>
        <v>0</v>
      </c>
      <c r="J354" s="152">
        <f>'Upload Sheet Pull'!L356</f>
        <v>0</v>
      </c>
      <c r="K354" s="152">
        <f>'Upload Sheet Pull'!M356</f>
        <v>0</v>
      </c>
      <c r="L354" s="152">
        <f>'Upload Sheet Pull'!N356</f>
        <v>0</v>
      </c>
      <c r="M354" s="152">
        <f>'Upload Sheet Pull'!O356</f>
        <v>0</v>
      </c>
      <c r="N354" s="152">
        <f>'Upload Sheet Pull'!P356</f>
        <v>0</v>
      </c>
      <c r="O354" s="152">
        <f>'Upload Sheet Pull'!Q356</f>
        <v>0</v>
      </c>
      <c r="P354" s="152">
        <f>'Upload Sheet Pull'!R356</f>
        <v>0</v>
      </c>
      <c r="Q354" s="152">
        <f>'Upload Sheet Pull'!S356</f>
        <v>0</v>
      </c>
      <c r="R354" s="152">
        <f>'Upload Sheet Pull'!T356</f>
        <v>0</v>
      </c>
      <c r="S354" s="152">
        <f>'Upload Sheet Pull'!U356</f>
        <v>0</v>
      </c>
      <c r="T354" s="152">
        <f t="shared" si="1"/>
        <v>0</v>
      </c>
    </row>
    <row r="355" ht="12.75" customHeight="1">
      <c r="A355" s="144" t="str">
        <f>'Upload Sheet Pull'!A357</f>
        <v>Budget</v>
      </c>
      <c r="B355" s="144" t="str">
        <f>'Upload Sheet Pull'!B357</f>
        <v/>
      </c>
      <c r="C355" s="144">
        <f>'Upload Sheet Pull'!C357</f>
        <v>995</v>
      </c>
      <c r="D355" s="144" t="str">
        <f>'Upload Sheet Pull'!D357</f>
        <v>083</v>
      </c>
      <c r="E355" s="144"/>
      <c r="F355" s="144" t="str">
        <f>IF('Upload Sheet Pull'!E357="","",'Upload Sheet Pull'!E357)</f>
        <v/>
      </c>
      <c r="G355" s="144"/>
      <c r="H355" s="152">
        <f>'Upload Sheet Pull'!J357</f>
        <v>0</v>
      </c>
      <c r="I355" s="152">
        <f>'Upload Sheet Pull'!K357</f>
        <v>0</v>
      </c>
      <c r="J355" s="152">
        <f>'Upload Sheet Pull'!L357</f>
        <v>0</v>
      </c>
      <c r="K355" s="152">
        <f>'Upload Sheet Pull'!M357</f>
        <v>0</v>
      </c>
      <c r="L355" s="152">
        <f>'Upload Sheet Pull'!N357</f>
        <v>0</v>
      </c>
      <c r="M355" s="152">
        <f>'Upload Sheet Pull'!O357</f>
        <v>0</v>
      </c>
      <c r="N355" s="152">
        <f>'Upload Sheet Pull'!P357</f>
        <v>0</v>
      </c>
      <c r="O355" s="152">
        <f>'Upload Sheet Pull'!Q357</f>
        <v>0</v>
      </c>
      <c r="P355" s="152">
        <f>'Upload Sheet Pull'!R357</f>
        <v>0</v>
      </c>
      <c r="Q355" s="152">
        <f>'Upload Sheet Pull'!S357</f>
        <v>0</v>
      </c>
      <c r="R355" s="152">
        <f>'Upload Sheet Pull'!T357</f>
        <v>0</v>
      </c>
      <c r="S355" s="152">
        <f>'Upload Sheet Pull'!U357</f>
        <v>0</v>
      </c>
      <c r="T355" s="152">
        <f t="shared" si="1"/>
        <v>0</v>
      </c>
    </row>
    <row r="356" ht="12.75" customHeight="1">
      <c r="A356" s="144" t="str">
        <f>'Upload Sheet Pull'!A358</f>
        <v>Budget</v>
      </c>
      <c r="B356" s="144" t="str">
        <f>'Upload Sheet Pull'!B358</f>
        <v/>
      </c>
      <c r="C356" s="144">
        <f>'Upload Sheet Pull'!C358</f>
        <v>995</v>
      </c>
      <c r="D356" s="144" t="str">
        <f>'Upload Sheet Pull'!D358</f>
        <v>083</v>
      </c>
      <c r="E356" s="144"/>
      <c r="F356" s="144" t="str">
        <f>IF('Upload Sheet Pull'!E358="","",'Upload Sheet Pull'!E358)</f>
        <v/>
      </c>
      <c r="G356" s="144"/>
      <c r="H356" s="152">
        <f>'Upload Sheet Pull'!J358</f>
        <v>0</v>
      </c>
      <c r="I356" s="152">
        <f>'Upload Sheet Pull'!K358</f>
        <v>0</v>
      </c>
      <c r="J356" s="152">
        <f>'Upload Sheet Pull'!L358</f>
        <v>0</v>
      </c>
      <c r="K356" s="152">
        <f>'Upload Sheet Pull'!M358</f>
        <v>0</v>
      </c>
      <c r="L356" s="152">
        <f>'Upload Sheet Pull'!N358</f>
        <v>0</v>
      </c>
      <c r="M356" s="152">
        <f>'Upload Sheet Pull'!O358</f>
        <v>0</v>
      </c>
      <c r="N356" s="152">
        <f>'Upload Sheet Pull'!P358</f>
        <v>0</v>
      </c>
      <c r="O356" s="152">
        <f>'Upload Sheet Pull'!Q358</f>
        <v>0</v>
      </c>
      <c r="P356" s="152">
        <f>'Upload Sheet Pull'!R358</f>
        <v>0</v>
      </c>
      <c r="Q356" s="152">
        <f>'Upload Sheet Pull'!S358</f>
        <v>0</v>
      </c>
      <c r="R356" s="152">
        <f>'Upload Sheet Pull'!T358</f>
        <v>0</v>
      </c>
      <c r="S356" s="152">
        <f>'Upload Sheet Pull'!U358</f>
        <v>0</v>
      </c>
      <c r="T356" s="152">
        <f t="shared" si="1"/>
        <v>0</v>
      </c>
    </row>
    <row r="357" ht="12.75" customHeight="1">
      <c r="A357" s="144" t="str">
        <f>'Upload Sheet Pull'!A359</f>
        <v>Budget</v>
      </c>
      <c r="B357" s="144" t="str">
        <f>'Upload Sheet Pull'!B359</f>
        <v/>
      </c>
      <c r="C357" s="144">
        <f>'Upload Sheet Pull'!C359</f>
        <v>995</v>
      </c>
      <c r="D357" s="144" t="str">
        <f>'Upload Sheet Pull'!D359</f>
        <v>083</v>
      </c>
      <c r="E357" s="144"/>
      <c r="F357" s="144" t="str">
        <f>IF('Upload Sheet Pull'!E359="","",'Upload Sheet Pull'!E359)</f>
        <v/>
      </c>
      <c r="G357" s="144"/>
      <c r="H357" s="152">
        <f>'Upload Sheet Pull'!J359</f>
        <v>0</v>
      </c>
      <c r="I357" s="152">
        <f>'Upload Sheet Pull'!K359</f>
        <v>0</v>
      </c>
      <c r="J357" s="152">
        <f>'Upload Sheet Pull'!L359</f>
        <v>0</v>
      </c>
      <c r="K357" s="152">
        <f>'Upload Sheet Pull'!M359</f>
        <v>0</v>
      </c>
      <c r="L357" s="152">
        <f>'Upload Sheet Pull'!N359</f>
        <v>0</v>
      </c>
      <c r="M357" s="152">
        <f>'Upload Sheet Pull'!O359</f>
        <v>0</v>
      </c>
      <c r="N357" s="152">
        <f>'Upload Sheet Pull'!P359</f>
        <v>0</v>
      </c>
      <c r="O357" s="152">
        <f>'Upload Sheet Pull'!Q359</f>
        <v>0</v>
      </c>
      <c r="P357" s="152">
        <f>'Upload Sheet Pull'!R359</f>
        <v>0</v>
      </c>
      <c r="Q357" s="152">
        <f>'Upload Sheet Pull'!S359</f>
        <v>0</v>
      </c>
      <c r="R357" s="152">
        <f>'Upload Sheet Pull'!T359</f>
        <v>0</v>
      </c>
      <c r="S357" s="152">
        <f>'Upload Sheet Pull'!U359</f>
        <v>0</v>
      </c>
      <c r="T357" s="152">
        <f t="shared" si="1"/>
        <v>0</v>
      </c>
    </row>
    <row r="358" ht="12.75" customHeight="1">
      <c r="A358" s="144" t="str">
        <f>'Upload Sheet Pull'!A360</f>
        <v>Budget</v>
      </c>
      <c r="B358" s="144" t="str">
        <f>'Upload Sheet Pull'!B360</f>
        <v/>
      </c>
      <c r="C358" s="144">
        <f>'Upload Sheet Pull'!C360</f>
        <v>995</v>
      </c>
      <c r="D358" s="144" t="str">
        <f>'Upload Sheet Pull'!D360</f>
        <v>083</v>
      </c>
      <c r="E358" s="144"/>
      <c r="F358" s="144" t="str">
        <f>IF('Upload Sheet Pull'!E360="","",'Upload Sheet Pull'!E360)</f>
        <v/>
      </c>
      <c r="G358" s="144"/>
      <c r="H358" s="152">
        <f>'Upload Sheet Pull'!J360</f>
        <v>0</v>
      </c>
      <c r="I358" s="152">
        <f>'Upload Sheet Pull'!K360</f>
        <v>0</v>
      </c>
      <c r="J358" s="152">
        <f>'Upload Sheet Pull'!L360</f>
        <v>0</v>
      </c>
      <c r="K358" s="152">
        <f>'Upload Sheet Pull'!M360</f>
        <v>0</v>
      </c>
      <c r="L358" s="152">
        <f>'Upload Sheet Pull'!N360</f>
        <v>0</v>
      </c>
      <c r="M358" s="152">
        <f>'Upload Sheet Pull'!O360</f>
        <v>0</v>
      </c>
      <c r="N358" s="152">
        <f>'Upload Sheet Pull'!P360</f>
        <v>0</v>
      </c>
      <c r="O358" s="152">
        <f>'Upload Sheet Pull'!Q360</f>
        <v>0</v>
      </c>
      <c r="P358" s="152">
        <f>'Upload Sheet Pull'!R360</f>
        <v>0</v>
      </c>
      <c r="Q358" s="152">
        <f>'Upload Sheet Pull'!S360</f>
        <v>0</v>
      </c>
      <c r="R358" s="152">
        <f>'Upload Sheet Pull'!T360</f>
        <v>0</v>
      </c>
      <c r="S358" s="152">
        <f>'Upload Sheet Pull'!U360</f>
        <v>0</v>
      </c>
      <c r="T358" s="152">
        <f t="shared" si="1"/>
        <v>0</v>
      </c>
    </row>
    <row r="359" ht="12.75" customHeight="1">
      <c r="A359" s="144" t="str">
        <f>'Upload Sheet Pull'!A361</f>
        <v>Budget</v>
      </c>
      <c r="B359" s="144" t="str">
        <f>'Upload Sheet Pull'!B361</f>
        <v/>
      </c>
      <c r="C359" s="144">
        <f>'Upload Sheet Pull'!C361</f>
        <v>995</v>
      </c>
      <c r="D359" s="144" t="str">
        <f>'Upload Sheet Pull'!D361</f>
        <v>083</v>
      </c>
      <c r="E359" s="144"/>
      <c r="F359" s="144" t="str">
        <f>IF('Upload Sheet Pull'!E361="","",'Upload Sheet Pull'!E361)</f>
        <v/>
      </c>
      <c r="G359" s="144"/>
      <c r="H359" s="152">
        <f>'Upload Sheet Pull'!J361</f>
        <v>0</v>
      </c>
      <c r="I359" s="152">
        <f>'Upload Sheet Pull'!K361</f>
        <v>0</v>
      </c>
      <c r="J359" s="152">
        <f>'Upload Sheet Pull'!L361</f>
        <v>0</v>
      </c>
      <c r="K359" s="152">
        <f>'Upload Sheet Pull'!M361</f>
        <v>0</v>
      </c>
      <c r="L359" s="152">
        <f>'Upload Sheet Pull'!N361</f>
        <v>0</v>
      </c>
      <c r="M359" s="152">
        <f>'Upload Sheet Pull'!O361</f>
        <v>0</v>
      </c>
      <c r="N359" s="152">
        <f>'Upload Sheet Pull'!P361</f>
        <v>0</v>
      </c>
      <c r="O359" s="152">
        <f>'Upload Sheet Pull'!Q361</f>
        <v>0</v>
      </c>
      <c r="P359" s="152">
        <f>'Upload Sheet Pull'!R361</f>
        <v>0</v>
      </c>
      <c r="Q359" s="152">
        <f>'Upload Sheet Pull'!S361</f>
        <v>0</v>
      </c>
      <c r="R359" s="152">
        <f>'Upload Sheet Pull'!T361</f>
        <v>0</v>
      </c>
      <c r="S359" s="152">
        <f>'Upload Sheet Pull'!U361</f>
        <v>0</v>
      </c>
      <c r="T359" s="152">
        <f t="shared" si="1"/>
        <v>0</v>
      </c>
    </row>
    <row r="360" ht="12.75" customHeight="1">
      <c r="A360" s="144" t="str">
        <f>'Upload Sheet Pull'!A362</f>
        <v>Budget</v>
      </c>
      <c r="B360" s="144" t="str">
        <f>'Upload Sheet Pull'!B362</f>
        <v/>
      </c>
      <c r="C360" s="144">
        <f>'Upload Sheet Pull'!C362</f>
        <v>995</v>
      </c>
      <c r="D360" s="144" t="str">
        <f>'Upload Sheet Pull'!D362</f>
        <v>083</v>
      </c>
      <c r="E360" s="144"/>
      <c r="F360" s="144" t="str">
        <f>IF('Upload Sheet Pull'!E362="","",'Upload Sheet Pull'!E362)</f>
        <v/>
      </c>
      <c r="G360" s="144"/>
      <c r="H360" s="152">
        <f>'Upload Sheet Pull'!J362</f>
        <v>0</v>
      </c>
      <c r="I360" s="152">
        <f>'Upload Sheet Pull'!K362</f>
        <v>0</v>
      </c>
      <c r="J360" s="152">
        <f>'Upload Sheet Pull'!L362</f>
        <v>0</v>
      </c>
      <c r="K360" s="152">
        <f>'Upload Sheet Pull'!M362</f>
        <v>0</v>
      </c>
      <c r="L360" s="152">
        <f>'Upload Sheet Pull'!N362</f>
        <v>0</v>
      </c>
      <c r="M360" s="152">
        <f>'Upload Sheet Pull'!O362</f>
        <v>0</v>
      </c>
      <c r="N360" s="152">
        <f>'Upload Sheet Pull'!P362</f>
        <v>0</v>
      </c>
      <c r="O360" s="152">
        <f>'Upload Sheet Pull'!Q362</f>
        <v>0</v>
      </c>
      <c r="P360" s="152">
        <f>'Upload Sheet Pull'!R362</f>
        <v>0</v>
      </c>
      <c r="Q360" s="152">
        <f>'Upload Sheet Pull'!S362</f>
        <v>0</v>
      </c>
      <c r="R360" s="152">
        <f>'Upload Sheet Pull'!T362</f>
        <v>0</v>
      </c>
      <c r="S360" s="152">
        <f>'Upload Sheet Pull'!U362</f>
        <v>0</v>
      </c>
      <c r="T360" s="152">
        <f t="shared" si="1"/>
        <v>0</v>
      </c>
    </row>
    <row r="361" ht="12.75" customHeight="1">
      <c r="A361" s="144" t="str">
        <f>'Upload Sheet Pull'!A363</f>
        <v>Budget</v>
      </c>
      <c r="B361" s="144" t="str">
        <f>'Upload Sheet Pull'!B363</f>
        <v/>
      </c>
      <c r="C361" s="144">
        <f>'Upload Sheet Pull'!C363</f>
        <v>995</v>
      </c>
      <c r="D361" s="144" t="str">
        <f>'Upload Sheet Pull'!D363</f>
        <v>083</v>
      </c>
      <c r="E361" s="144"/>
      <c r="F361" s="144" t="str">
        <f>IF('Upload Sheet Pull'!E363="","",'Upload Sheet Pull'!E363)</f>
        <v/>
      </c>
      <c r="G361" s="144"/>
      <c r="H361" s="152">
        <f>'Upload Sheet Pull'!J363</f>
        <v>0</v>
      </c>
      <c r="I361" s="152">
        <f>'Upload Sheet Pull'!K363</f>
        <v>0</v>
      </c>
      <c r="J361" s="152">
        <f>'Upload Sheet Pull'!L363</f>
        <v>0</v>
      </c>
      <c r="K361" s="152">
        <f>'Upload Sheet Pull'!M363</f>
        <v>0</v>
      </c>
      <c r="L361" s="152">
        <f>'Upload Sheet Pull'!N363</f>
        <v>0</v>
      </c>
      <c r="M361" s="152">
        <f>'Upload Sheet Pull'!O363</f>
        <v>0</v>
      </c>
      <c r="N361" s="152">
        <f>'Upload Sheet Pull'!P363</f>
        <v>0</v>
      </c>
      <c r="O361" s="152">
        <f>'Upload Sheet Pull'!Q363</f>
        <v>0</v>
      </c>
      <c r="P361" s="152">
        <f>'Upload Sheet Pull'!R363</f>
        <v>0</v>
      </c>
      <c r="Q361" s="152">
        <f>'Upload Sheet Pull'!S363</f>
        <v>0</v>
      </c>
      <c r="R361" s="152">
        <f>'Upload Sheet Pull'!T363</f>
        <v>0</v>
      </c>
      <c r="S361" s="152">
        <f>'Upload Sheet Pull'!U363</f>
        <v>0</v>
      </c>
      <c r="T361" s="152">
        <f t="shared" si="1"/>
        <v>0</v>
      </c>
    </row>
    <row r="362" ht="12.75" customHeight="1">
      <c r="A362" s="144" t="str">
        <f>'Upload Sheet Pull'!A364</f>
        <v>Budget</v>
      </c>
      <c r="B362" s="144" t="str">
        <f>'Upload Sheet Pull'!B364</f>
        <v/>
      </c>
      <c r="C362" s="144">
        <f>'Upload Sheet Pull'!C364</f>
        <v>995</v>
      </c>
      <c r="D362" s="144" t="str">
        <f>'Upload Sheet Pull'!D364</f>
        <v>083</v>
      </c>
      <c r="E362" s="144"/>
      <c r="F362" s="144" t="str">
        <f>IF('Upload Sheet Pull'!E364="","",'Upload Sheet Pull'!E364)</f>
        <v/>
      </c>
      <c r="G362" s="144"/>
      <c r="H362" s="152">
        <f>'Upload Sheet Pull'!J364</f>
        <v>0</v>
      </c>
      <c r="I362" s="152">
        <f>'Upload Sheet Pull'!K364</f>
        <v>0</v>
      </c>
      <c r="J362" s="152">
        <f>'Upload Sheet Pull'!L364</f>
        <v>0</v>
      </c>
      <c r="K362" s="152">
        <f>'Upload Sheet Pull'!M364</f>
        <v>0</v>
      </c>
      <c r="L362" s="152">
        <f>'Upload Sheet Pull'!N364</f>
        <v>0</v>
      </c>
      <c r="M362" s="152">
        <f>'Upload Sheet Pull'!O364</f>
        <v>0</v>
      </c>
      <c r="N362" s="152">
        <f>'Upload Sheet Pull'!P364</f>
        <v>0</v>
      </c>
      <c r="O362" s="152">
        <f>'Upload Sheet Pull'!Q364</f>
        <v>0</v>
      </c>
      <c r="P362" s="152">
        <f>'Upload Sheet Pull'!R364</f>
        <v>0</v>
      </c>
      <c r="Q362" s="152">
        <f>'Upload Sheet Pull'!S364</f>
        <v>0</v>
      </c>
      <c r="R362" s="152">
        <f>'Upload Sheet Pull'!T364</f>
        <v>0</v>
      </c>
      <c r="S362" s="152">
        <f>'Upload Sheet Pull'!U364</f>
        <v>0</v>
      </c>
      <c r="T362" s="152">
        <f t="shared" si="1"/>
        <v>0</v>
      </c>
    </row>
    <row r="363" ht="12.75" customHeight="1">
      <c r="A363" s="144" t="str">
        <f>'Upload Sheet Pull'!A365</f>
        <v>Budget</v>
      </c>
      <c r="B363" s="144" t="str">
        <f>'Upload Sheet Pull'!B365</f>
        <v/>
      </c>
      <c r="C363" s="144">
        <f>'Upload Sheet Pull'!C365</f>
        <v>995</v>
      </c>
      <c r="D363" s="144" t="str">
        <f>'Upload Sheet Pull'!D365</f>
        <v>083</v>
      </c>
      <c r="E363" s="144"/>
      <c r="F363" s="144" t="str">
        <f>IF('Upload Sheet Pull'!E365="","",'Upload Sheet Pull'!E365)</f>
        <v/>
      </c>
      <c r="G363" s="144"/>
      <c r="H363" s="152">
        <f>'Upload Sheet Pull'!J365</f>
        <v>0</v>
      </c>
      <c r="I363" s="152">
        <f>'Upload Sheet Pull'!K365</f>
        <v>0</v>
      </c>
      <c r="J363" s="152">
        <f>'Upload Sheet Pull'!L365</f>
        <v>0</v>
      </c>
      <c r="K363" s="152">
        <f>'Upload Sheet Pull'!M365</f>
        <v>0</v>
      </c>
      <c r="L363" s="152">
        <f>'Upload Sheet Pull'!N365</f>
        <v>0</v>
      </c>
      <c r="M363" s="152">
        <f>'Upload Sheet Pull'!O365</f>
        <v>0</v>
      </c>
      <c r="N363" s="152">
        <f>'Upload Sheet Pull'!P365</f>
        <v>0</v>
      </c>
      <c r="O363" s="152">
        <f>'Upload Sheet Pull'!Q365</f>
        <v>0</v>
      </c>
      <c r="P363" s="152">
        <f>'Upload Sheet Pull'!R365</f>
        <v>0</v>
      </c>
      <c r="Q363" s="152">
        <f>'Upload Sheet Pull'!S365</f>
        <v>0</v>
      </c>
      <c r="R363" s="152">
        <f>'Upload Sheet Pull'!T365</f>
        <v>0</v>
      </c>
      <c r="S363" s="152">
        <f>'Upload Sheet Pull'!U365</f>
        <v>0</v>
      </c>
      <c r="T363" s="152">
        <f t="shared" si="1"/>
        <v>0</v>
      </c>
    </row>
    <row r="364" ht="12.75" customHeight="1">
      <c r="A364" s="144" t="str">
        <f>'Upload Sheet Pull'!A366</f>
        <v>Budget</v>
      </c>
      <c r="B364" s="144" t="str">
        <f>'Upload Sheet Pull'!B366</f>
        <v/>
      </c>
      <c r="C364" s="144">
        <f>'Upload Sheet Pull'!C366</f>
        <v>995</v>
      </c>
      <c r="D364" s="144" t="str">
        <f>'Upload Sheet Pull'!D366</f>
        <v>083</v>
      </c>
      <c r="E364" s="144"/>
      <c r="F364" s="144" t="str">
        <f>IF('Upload Sheet Pull'!E366="","",'Upload Sheet Pull'!E366)</f>
        <v/>
      </c>
      <c r="G364" s="144"/>
      <c r="H364" s="152">
        <f>'Upload Sheet Pull'!J366</f>
        <v>0</v>
      </c>
      <c r="I364" s="152">
        <f>'Upload Sheet Pull'!K366</f>
        <v>0</v>
      </c>
      <c r="J364" s="152">
        <f>'Upload Sheet Pull'!L366</f>
        <v>0</v>
      </c>
      <c r="K364" s="152">
        <f>'Upload Sheet Pull'!M366</f>
        <v>0</v>
      </c>
      <c r="L364" s="152">
        <f>'Upload Sheet Pull'!N366</f>
        <v>0</v>
      </c>
      <c r="M364" s="152">
        <f>'Upload Sheet Pull'!O366</f>
        <v>0</v>
      </c>
      <c r="N364" s="152">
        <f>'Upload Sheet Pull'!P366</f>
        <v>0</v>
      </c>
      <c r="O364" s="152">
        <f>'Upload Sheet Pull'!Q366</f>
        <v>0</v>
      </c>
      <c r="P364" s="152">
        <f>'Upload Sheet Pull'!R366</f>
        <v>0</v>
      </c>
      <c r="Q364" s="152">
        <f>'Upload Sheet Pull'!S366</f>
        <v>0</v>
      </c>
      <c r="R364" s="152">
        <f>'Upload Sheet Pull'!T366</f>
        <v>0</v>
      </c>
      <c r="S364" s="152">
        <f>'Upload Sheet Pull'!U366</f>
        <v>0</v>
      </c>
      <c r="T364" s="152">
        <f t="shared" si="1"/>
        <v>0</v>
      </c>
    </row>
    <row r="365" ht="12.75" customHeight="1">
      <c r="A365" s="144"/>
      <c r="B365" s="144"/>
      <c r="C365" s="144"/>
      <c r="D365" s="144"/>
      <c r="E365" s="144"/>
      <c r="F365" s="144"/>
      <c r="G365" s="144"/>
      <c r="H365" s="152"/>
      <c r="I365" s="152"/>
      <c r="J365" s="152"/>
      <c r="K365" s="152"/>
      <c r="L365" s="152"/>
      <c r="M365" s="152"/>
      <c r="N365" s="152"/>
      <c r="O365" s="152"/>
      <c r="P365" s="152"/>
      <c r="Q365" s="152"/>
      <c r="R365" s="152"/>
      <c r="S365" s="152"/>
      <c r="T365" s="144"/>
    </row>
    <row r="366" ht="12.75" customHeight="1">
      <c r="A366" s="144"/>
      <c r="B366" s="144"/>
      <c r="C366" s="144"/>
      <c r="D366" s="144"/>
      <c r="E366" s="144"/>
      <c r="F366" s="144"/>
      <c r="G366" s="144"/>
      <c r="H366" s="152"/>
      <c r="I366" s="152"/>
      <c r="J366" s="152"/>
      <c r="K366" s="152"/>
      <c r="L366" s="152"/>
      <c r="M366" s="152"/>
      <c r="N366" s="152"/>
      <c r="O366" s="152"/>
      <c r="P366" s="152"/>
      <c r="Q366" s="152"/>
      <c r="R366" s="152"/>
      <c r="S366" s="152"/>
      <c r="T366" s="144"/>
    </row>
    <row r="367" ht="12.75" customHeight="1">
      <c r="A367" s="144"/>
      <c r="B367" s="144"/>
      <c r="C367" s="144"/>
      <c r="D367" s="144"/>
      <c r="E367" s="144"/>
      <c r="F367" s="144"/>
      <c r="G367" s="144"/>
      <c r="H367" s="152"/>
      <c r="I367" s="152"/>
      <c r="J367" s="152"/>
      <c r="K367" s="152"/>
      <c r="L367" s="152"/>
      <c r="M367" s="152"/>
      <c r="N367" s="152"/>
      <c r="O367" s="152"/>
      <c r="P367" s="152"/>
      <c r="Q367" s="152"/>
      <c r="R367" s="152"/>
      <c r="S367" s="152"/>
      <c r="T367" s="144"/>
    </row>
    <row r="368" ht="12.75" customHeight="1">
      <c r="A368" s="144"/>
      <c r="B368" s="144"/>
      <c r="C368" s="144"/>
      <c r="D368" s="144"/>
      <c r="E368" s="144"/>
      <c r="F368" s="144"/>
      <c r="G368" s="144"/>
      <c r="H368" s="152"/>
      <c r="I368" s="152"/>
      <c r="J368" s="152"/>
      <c r="K368" s="152"/>
      <c r="L368" s="152"/>
      <c r="M368" s="152"/>
      <c r="N368" s="152"/>
      <c r="O368" s="152"/>
      <c r="P368" s="152"/>
      <c r="Q368" s="152"/>
      <c r="R368" s="152"/>
      <c r="S368" s="152"/>
      <c r="T368" s="144"/>
    </row>
    <row r="369" ht="12.75" customHeight="1">
      <c r="A369" s="144"/>
      <c r="B369" s="144"/>
      <c r="C369" s="144"/>
      <c r="D369" s="144"/>
      <c r="E369" s="144"/>
      <c r="F369" s="144"/>
      <c r="G369" s="144"/>
      <c r="H369" s="152"/>
      <c r="I369" s="152"/>
      <c r="J369" s="152"/>
      <c r="K369" s="152"/>
      <c r="L369" s="152"/>
      <c r="M369" s="152"/>
      <c r="N369" s="152"/>
      <c r="O369" s="152"/>
      <c r="P369" s="152"/>
      <c r="Q369" s="152"/>
      <c r="R369" s="152"/>
      <c r="S369" s="152"/>
      <c r="T369" s="144"/>
    </row>
    <row r="370" ht="12.75" customHeight="1">
      <c r="A370" s="144"/>
      <c r="B370" s="144"/>
      <c r="C370" s="144"/>
      <c r="D370" s="144"/>
      <c r="E370" s="144"/>
      <c r="F370" s="144"/>
      <c r="G370" s="144"/>
      <c r="H370" s="152"/>
      <c r="I370" s="152"/>
      <c r="J370" s="152"/>
      <c r="K370" s="152"/>
      <c r="L370" s="152"/>
      <c r="M370" s="152"/>
      <c r="N370" s="152"/>
      <c r="O370" s="152"/>
      <c r="P370" s="152"/>
      <c r="Q370" s="152"/>
      <c r="R370" s="152"/>
      <c r="S370" s="152"/>
      <c r="T370" s="144"/>
    </row>
    <row r="371" ht="12.75" customHeight="1">
      <c r="A371" s="144"/>
      <c r="B371" s="144"/>
      <c r="C371" s="144"/>
      <c r="D371" s="144"/>
      <c r="E371" s="144"/>
      <c r="F371" s="144"/>
      <c r="G371" s="144"/>
      <c r="H371" s="152"/>
      <c r="I371" s="152"/>
      <c r="J371" s="152"/>
      <c r="K371" s="152"/>
      <c r="L371" s="152"/>
      <c r="M371" s="152"/>
      <c r="N371" s="152"/>
      <c r="O371" s="152"/>
      <c r="P371" s="152"/>
      <c r="Q371" s="152"/>
      <c r="R371" s="152"/>
      <c r="S371" s="152"/>
      <c r="T371" s="144"/>
    </row>
    <row r="372" ht="12.75" customHeight="1">
      <c r="A372" s="144"/>
      <c r="B372" s="144"/>
      <c r="C372" s="144"/>
      <c r="D372" s="144"/>
      <c r="E372" s="144"/>
      <c r="F372" s="144"/>
      <c r="G372" s="144"/>
      <c r="H372" s="152"/>
      <c r="I372" s="152"/>
      <c r="J372" s="152"/>
      <c r="K372" s="152"/>
      <c r="L372" s="152"/>
      <c r="M372" s="152"/>
      <c r="N372" s="152"/>
      <c r="O372" s="152"/>
      <c r="P372" s="152"/>
      <c r="Q372" s="152"/>
      <c r="R372" s="152"/>
      <c r="S372" s="152"/>
      <c r="T372" s="144"/>
    </row>
    <row r="373" ht="12.75" customHeight="1">
      <c r="A373" s="144"/>
      <c r="B373" s="144"/>
      <c r="C373" s="144"/>
      <c r="D373" s="144"/>
      <c r="E373" s="144"/>
      <c r="F373" s="144"/>
      <c r="G373" s="144"/>
      <c r="H373" s="152"/>
      <c r="I373" s="152"/>
      <c r="J373" s="152"/>
      <c r="K373" s="152"/>
      <c r="L373" s="152"/>
      <c r="M373" s="152"/>
      <c r="N373" s="152"/>
      <c r="O373" s="152"/>
      <c r="P373" s="152"/>
      <c r="Q373" s="152"/>
      <c r="R373" s="152"/>
      <c r="S373" s="152"/>
      <c r="T373" s="144"/>
    </row>
    <row r="374" ht="12.75" customHeight="1">
      <c r="A374" s="144"/>
      <c r="B374" s="144"/>
      <c r="C374" s="144"/>
      <c r="D374" s="144"/>
      <c r="E374" s="144"/>
      <c r="F374" s="144"/>
      <c r="G374" s="144"/>
      <c r="H374" s="152"/>
      <c r="I374" s="152"/>
      <c r="J374" s="152"/>
      <c r="K374" s="152"/>
      <c r="L374" s="152"/>
      <c r="M374" s="152"/>
      <c r="N374" s="152"/>
      <c r="O374" s="152"/>
      <c r="P374" s="152"/>
      <c r="Q374" s="152"/>
      <c r="R374" s="152"/>
      <c r="S374" s="152"/>
      <c r="T374" s="144"/>
    </row>
    <row r="375" ht="12.75" customHeight="1">
      <c r="A375" s="144"/>
      <c r="B375" s="144"/>
      <c r="C375" s="144"/>
      <c r="D375" s="144"/>
      <c r="E375" s="144"/>
      <c r="F375" s="144"/>
      <c r="G375" s="144"/>
      <c r="H375" s="152"/>
      <c r="I375" s="152"/>
      <c r="J375" s="152"/>
      <c r="K375" s="152"/>
      <c r="L375" s="152"/>
      <c r="M375" s="152"/>
      <c r="N375" s="152"/>
      <c r="O375" s="152"/>
      <c r="P375" s="152"/>
      <c r="Q375" s="152"/>
      <c r="R375" s="152"/>
      <c r="S375" s="152"/>
      <c r="T375" s="144"/>
    </row>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3"/>
    <col customWidth="1" min="2" max="3" width="9.14"/>
    <col customWidth="1" min="4" max="4" width="6.57"/>
    <col customWidth="1" min="5" max="5" width="9.57"/>
    <col customWidth="1" min="6" max="6" width="19.86"/>
    <col customWidth="1" min="7" max="7" width="7.0"/>
    <col customWidth="1" min="8" max="8" width="19.0"/>
    <col customWidth="1" min="9" max="9" width="9.43"/>
    <col customWidth="1" min="10" max="10" width="14.57"/>
    <col customWidth="1" min="11" max="11" width="1.57"/>
    <col customWidth="1" min="12" max="12" width="5.71"/>
    <col customWidth="1" min="13" max="20" width="9.14"/>
  </cols>
  <sheetData>
    <row r="1" ht="12.75" customHeight="1">
      <c r="A1" s="3"/>
      <c r="B1" s="3"/>
      <c r="C1" s="3"/>
      <c r="D1" s="5"/>
      <c r="E1" s="6"/>
      <c r="F1" s="6" t="s">
        <v>1</v>
      </c>
      <c r="G1" s="6"/>
      <c r="H1" s="8"/>
      <c r="I1" s="10"/>
      <c r="J1" s="11"/>
      <c r="K1" s="10"/>
      <c r="L1" s="10"/>
      <c r="M1" s="10"/>
      <c r="N1" s="12" t="s">
        <v>2</v>
      </c>
      <c r="O1" s="3"/>
      <c r="P1" s="3"/>
      <c r="Q1" s="3"/>
      <c r="R1" s="3"/>
      <c r="S1" s="3"/>
      <c r="T1" s="3"/>
    </row>
    <row r="2" ht="12.75" customHeight="1">
      <c r="A2" s="3"/>
      <c r="B2" s="3"/>
      <c r="C2" s="3"/>
      <c r="D2" s="5"/>
      <c r="E2" s="6"/>
      <c r="F2" s="6" t="s">
        <v>4</v>
      </c>
      <c r="G2" s="6"/>
      <c r="H2" s="3"/>
      <c r="I2" s="13" t="s">
        <v>5</v>
      </c>
      <c r="J2" s="12">
        <f>Summary!B1</f>
        <v>83</v>
      </c>
      <c r="K2" s="10"/>
      <c r="L2" s="10"/>
      <c r="M2" s="3"/>
      <c r="N2" s="3"/>
      <c r="O2" s="3"/>
      <c r="P2" s="3"/>
      <c r="Q2" s="3"/>
      <c r="R2" s="3"/>
      <c r="S2" s="3"/>
      <c r="T2" s="3"/>
    </row>
    <row r="3" ht="12.75" customHeight="1">
      <c r="A3" s="3"/>
      <c r="B3" s="3"/>
      <c r="C3" s="3"/>
      <c r="D3" s="5"/>
      <c r="E3" s="6"/>
      <c r="F3" s="6" t="str">
        <f>Summary!B3</f>
        <v>2018-2019</v>
      </c>
      <c r="G3" s="6"/>
      <c r="H3" s="8"/>
      <c r="I3" s="12"/>
      <c r="J3" s="11"/>
      <c r="K3" s="3"/>
      <c r="L3" s="3"/>
      <c r="M3" s="3"/>
      <c r="N3" s="18"/>
      <c r="O3" s="3"/>
      <c r="P3" s="3"/>
      <c r="Q3" s="3"/>
      <c r="R3" s="3"/>
      <c r="S3" s="3"/>
      <c r="T3" s="3"/>
    </row>
    <row r="4" ht="9.0" customHeight="1">
      <c r="A4" s="3"/>
      <c r="B4" s="3"/>
      <c r="C4" s="3"/>
      <c r="D4" s="5"/>
      <c r="E4" s="6"/>
      <c r="F4" s="3"/>
      <c r="G4" s="3"/>
      <c r="H4" s="13"/>
      <c r="I4" s="6"/>
      <c r="J4" s="11"/>
      <c r="K4" s="3"/>
      <c r="L4" s="3"/>
      <c r="M4" s="3"/>
      <c r="N4" s="18"/>
      <c r="O4" s="3"/>
      <c r="P4" s="3"/>
      <c r="Q4" s="3"/>
      <c r="R4" s="3"/>
      <c r="S4" s="3"/>
      <c r="T4" s="3"/>
    </row>
    <row r="5" ht="66.0" customHeight="1">
      <c r="A5" s="20"/>
      <c r="B5" s="21" t="s">
        <v>12</v>
      </c>
      <c r="C5" s="23"/>
      <c r="D5" s="23"/>
      <c r="E5" s="23"/>
      <c r="F5" s="23"/>
      <c r="G5" s="23"/>
      <c r="H5" s="23"/>
      <c r="I5" s="23"/>
      <c r="J5" s="23"/>
      <c r="K5" s="25"/>
      <c r="L5" s="3"/>
      <c r="M5" s="3"/>
      <c r="N5" s="3"/>
      <c r="O5" s="3"/>
      <c r="P5" s="3"/>
      <c r="Q5" s="3"/>
      <c r="R5" s="3"/>
      <c r="S5" s="3"/>
      <c r="T5" s="3"/>
    </row>
    <row r="6" ht="13.5" customHeight="1">
      <c r="A6" s="26"/>
      <c r="B6" s="27" t="s">
        <v>13</v>
      </c>
      <c r="C6" s="28"/>
      <c r="D6" s="28"/>
      <c r="E6" s="28"/>
      <c r="F6" s="28"/>
      <c r="G6" s="28"/>
      <c r="H6" s="28"/>
      <c r="I6" s="28"/>
      <c r="J6" s="28"/>
      <c r="K6" s="30"/>
      <c r="L6" s="3"/>
      <c r="M6" s="3"/>
      <c r="N6" s="3"/>
      <c r="O6" s="3"/>
      <c r="P6" s="3"/>
      <c r="Q6" s="3"/>
      <c r="R6" s="3"/>
      <c r="S6" s="3"/>
      <c r="T6" s="3"/>
    </row>
    <row r="7" ht="6.75" customHeight="1">
      <c r="A7" s="26"/>
      <c r="B7" s="31"/>
      <c r="C7" s="31"/>
      <c r="D7" s="31"/>
      <c r="E7" s="31"/>
      <c r="F7" s="31"/>
      <c r="G7" s="31"/>
      <c r="H7" s="31"/>
      <c r="I7" s="31"/>
      <c r="J7" s="31"/>
      <c r="K7" s="3"/>
      <c r="L7" s="3"/>
      <c r="M7" s="3"/>
      <c r="N7" s="3"/>
      <c r="O7" s="3"/>
      <c r="P7" s="3"/>
      <c r="Q7" s="3"/>
      <c r="R7" s="3"/>
      <c r="S7" s="3"/>
      <c r="T7" s="3"/>
    </row>
    <row r="8" ht="12.75" customHeight="1">
      <c r="A8" s="20"/>
      <c r="B8" s="3"/>
      <c r="C8" s="3"/>
      <c r="D8" s="3"/>
      <c r="E8" s="3"/>
      <c r="F8" s="3"/>
      <c r="G8" s="3"/>
      <c r="H8" s="3"/>
      <c r="I8" s="3"/>
      <c r="J8" s="32" t="s">
        <v>17</v>
      </c>
      <c r="K8" s="3"/>
      <c r="L8" s="3"/>
      <c r="M8" s="3"/>
      <c r="N8" s="3"/>
      <c r="O8" s="3"/>
      <c r="P8" s="3"/>
      <c r="Q8" s="3"/>
      <c r="R8" s="3"/>
      <c r="S8" s="3"/>
      <c r="T8" s="3"/>
    </row>
    <row r="9" ht="12.75" customHeight="1">
      <c r="A9" s="13"/>
      <c r="B9" s="33" t="s">
        <v>18</v>
      </c>
      <c r="C9" s="34"/>
      <c r="D9" s="34"/>
      <c r="E9" s="34"/>
      <c r="F9" s="34"/>
      <c r="G9" s="34"/>
      <c r="H9" s="34"/>
      <c r="I9" s="35" t="s">
        <v>2</v>
      </c>
      <c r="J9" s="33">
        <f>Summary!N7</f>
        <v>79275</v>
      </c>
      <c r="K9" s="3"/>
      <c r="L9" s="3"/>
      <c r="M9" s="3"/>
      <c r="N9" s="3"/>
      <c r="O9" s="3"/>
      <c r="P9" s="3"/>
      <c r="Q9" s="3"/>
      <c r="R9" s="3"/>
      <c r="S9" s="3"/>
      <c r="T9" s="3"/>
    </row>
    <row r="10" ht="83.25" customHeight="1">
      <c r="A10" s="38"/>
      <c r="B10" s="40" t="s">
        <v>19</v>
      </c>
      <c r="C10" s="37"/>
      <c r="D10" s="37"/>
      <c r="E10" s="37"/>
      <c r="F10" s="37"/>
      <c r="G10" s="37"/>
      <c r="H10" s="37"/>
      <c r="I10" s="37"/>
      <c r="J10" s="39"/>
      <c r="K10" s="3"/>
      <c r="L10" s="3"/>
      <c r="M10" s="3"/>
      <c r="N10" s="3"/>
      <c r="O10" s="3"/>
      <c r="P10" s="3"/>
      <c r="Q10" s="3"/>
      <c r="R10" s="3"/>
      <c r="S10" s="3"/>
      <c r="T10" s="3"/>
    </row>
    <row r="11" ht="7.5" customHeight="1">
      <c r="A11" s="38"/>
      <c r="B11" s="34"/>
      <c r="C11" s="34"/>
      <c r="D11" s="34"/>
      <c r="E11" s="34"/>
      <c r="F11" s="34"/>
      <c r="G11" s="34"/>
      <c r="H11" s="34"/>
      <c r="I11" s="34"/>
      <c r="J11" s="34"/>
      <c r="K11" s="3"/>
      <c r="L11" s="3"/>
      <c r="M11" s="3"/>
      <c r="N11" s="3"/>
      <c r="O11" s="3"/>
      <c r="P11" s="3"/>
      <c r="Q11" s="3"/>
      <c r="R11" s="3"/>
      <c r="S11" s="3"/>
      <c r="T11" s="3"/>
    </row>
    <row r="12" ht="12.75" customHeight="1">
      <c r="A12" s="13"/>
      <c r="B12" s="33" t="s">
        <v>24</v>
      </c>
      <c r="C12" s="34"/>
      <c r="D12" s="34"/>
      <c r="E12" s="34"/>
      <c r="F12" s="34"/>
      <c r="G12" s="34"/>
      <c r="H12" s="34"/>
      <c r="I12" s="33" t="s">
        <v>2</v>
      </c>
      <c r="J12" s="33">
        <f>Summary!N8-Summary!N16</f>
        <v>1310</v>
      </c>
      <c r="K12" s="3"/>
      <c r="L12" s="3"/>
      <c r="M12" s="3"/>
      <c r="N12" s="3"/>
      <c r="O12" s="3"/>
      <c r="P12" s="3"/>
      <c r="Q12" s="3"/>
      <c r="R12" s="3"/>
      <c r="S12" s="3"/>
      <c r="T12" s="3"/>
    </row>
    <row r="13" ht="83.25" customHeight="1">
      <c r="A13" s="38"/>
      <c r="B13" s="40" t="s">
        <v>27</v>
      </c>
      <c r="C13" s="37"/>
      <c r="D13" s="37"/>
      <c r="E13" s="37"/>
      <c r="F13" s="37"/>
      <c r="G13" s="37"/>
      <c r="H13" s="37"/>
      <c r="I13" s="37"/>
      <c r="J13" s="39"/>
      <c r="K13" s="3"/>
      <c r="L13" s="3"/>
      <c r="M13" s="3" t="s">
        <v>2</v>
      </c>
      <c r="N13" s="3"/>
      <c r="O13" s="3"/>
      <c r="P13" s="3"/>
      <c r="Q13" s="3"/>
      <c r="R13" s="3"/>
      <c r="S13" s="3"/>
      <c r="T13" s="3"/>
    </row>
    <row r="14" ht="7.5" customHeight="1">
      <c r="A14" s="38"/>
      <c r="B14" s="34"/>
      <c r="C14" s="34"/>
      <c r="D14" s="34"/>
      <c r="E14" s="34"/>
      <c r="F14" s="34"/>
      <c r="G14" s="34"/>
      <c r="H14" s="34"/>
      <c r="I14" s="34"/>
      <c r="J14" s="34"/>
      <c r="K14" s="3"/>
      <c r="L14" s="3"/>
      <c r="M14" s="3"/>
      <c r="N14" s="3"/>
      <c r="O14" s="3"/>
      <c r="P14" s="3"/>
      <c r="Q14" s="3"/>
      <c r="R14" s="3"/>
      <c r="S14" s="3"/>
      <c r="T14" s="3"/>
    </row>
    <row r="15" ht="12.75" customHeight="1">
      <c r="A15" s="13"/>
      <c r="B15" s="33" t="s">
        <v>47</v>
      </c>
      <c r="C15" s="34"/>
      <c r="D15" s="34"/>
      <c r="E15" s="34"/>
      <c r="F15" s="34"/>
      <c r="G15" s="34"/>
      <c r="H15" s="34"/>
      <c r="I15" s="33" t="s">
        <v>2</v>
      </c>
      <c r="J15" s="33">
        <f>Summary!N9-Summary!N17</f>
        <v>0</v>
      </c>
      <c r="K15" s="3"/>
      <c r="L15" s="3"/>
      <c r="M15" s="3"/>
      <c r="N15" s="3"/>
      <c r="O15" s="3"/>
      <c r="P15" s="3"/>
      <c r="Q15" s="3"/>
      <c r="R15" s="3"/>
      <c r="S15" s="3"/>
      <c r="T15" s="3"/>
    </row>
    <row r="16" ht="83.25" customHeight="1">
      <c r="A16" s="38"/>
      <c r="B16" s="40" t="s">
        <v>48</v>
      </c>
      <c r="C16" s="37"/>
      <c r="D16" s="37"/>
      <c r="E16" s="37"/>
      <c r="F16" s="37"/>
      <c r="G16" s="37"/>
      <c r="H16" s="37"/>
      <c r="I16" s="37"/>
      <c r="J16" s="39"/>
      <c r="K16" s="3"/>
      <c r="L16" s="20"/>
      <c r="M16" s="3"/>
      <c r="N16" s="3"/>
      <c r="O16" s="3"/>
      <c r="P16" s="3"/>
      <c r="Q16" s="3"/>
      <c r="R16" s="3"/>
      <c r="S16" s="3"/>
      <c r="T16" s="3"/>
    </row>
    <row r="17" ht="7.5" customHeight="1">
      <c r="A17" s="38"/>
      <c r="B17" s="46"/>
      <c r="C17" s="34"/>
      <c r="D17" s="34"/>
      <c r="E17" s="34"/>
      <c r="F17" s="34"/>
      <c r="G17" s="34"/>
      <c r="H17" s="34"/>
      <c r="I17" s="34"/>
      <c r="J17" s="34"/>
      <c r="K17" s="3"/>
      <c r="L17" s="3"/>
      <c r="M17" s="3"/>
      <c r="N17" s="3"/>
      <c r="O17" s="3"/>
      <c r="P17" s="3"/>
      <c r="Q17" s="3"/>
      <c r="R17" s="3"/>
      <c r="S17" s="3"/>
      <c r="T17" s="3"/>
    </row>
    <row r="18" ht="12.75" customHeight="1">
      <c r="A18" s="13"/>
      <c r="B18" s="33" t="s">
        <v>51</v>
      </c>
      <c r="C18" s="34"/>
      <c r="D18" s="34"/>
      <c r="E18" s="34"/>
      <c r="F18" s="34"/>
      <c r="G18" s="34"/>
      <c r="H18" s="34"/>
      <c r="I18" s="33" t="s">
        <v>2</v>
      </c>
      <c r="J18" s="33">
        <f>Summary!N10-Summary!N18</f>
        <v>-2800</v>
      </c>
      <c r="K18" s="3"/>
      <c r="L18" s="3"/>
      <c r="M18" s="3"/>
      <c r="N18" s="3"/>
      <c r="O18" s="3"/>
      <c r="P18" s="3"/>
      <c r="Q18" s="3"/>
      <c r="R18" s="3"/>
      <c r="S18" s="3"/>
      <c r="T18" s="3"/>
    </row>
    <row r="19" ht="83.25" customHeight="1">
      <c r="A19" s="38"/>
      <c r="B19" s="40" t="s">
        <v>53</v>
      </c>
      <c r="C19" s="37"/>
      <c r="D19" s="37"/>
      <c r="E19" s="37"/>
      <c r="F19" s="37"/>
      <c r="G19" s="37"/>
      <c r="H19" s="37"/>
      <c r="I19" s="37"/>
      <c r="J19" s="39"/>
      <c r="K19" s="3"/>
      <c r="L19" s="3"/>
      <c r="M19" s="3"/>
      <c r="N19" s="3"/>
      <c r="O19" s="3"/>
      <c r="P19" s="3"/>
      <c r="Q19" s="3"/>
      <c r="R19" s="3"/>
      <c r="S19" s="3"/>
      <c r="T19" s="3"/>
    </row>
    <row r="20" ht="7.5" customHeight="1">
      <c r="A20" s="38"/>
      <c r="B20" s="34"/>
      <c r="C20" s="34"/>
      <c r="D20" s="34"/>
      <c r="E20" s="34"/>
      <c r="F20" s="34"/>
      <c r="G20" s="34"/>
      <c r="H20" s="34"/>
      <c r="I20" s="34"/>
      <c r="J20" s="34"/>
      <c r="K20" s="3"/>
      <c r="L20" s="3"/>
      <c r="M20" s="3"/>
      <c r="N20" s="3"/>
      <c r="O20" s="3"/>
      <c r="P20" s="3"/>
      <c r="Q20" s="3"/>
      <c r="R20" s="3"/>
      <c r="S20" s="3"/>
      <c r="T20" s="3"/>
    </row>
    <row r="21" ht="12.75" customHeight="1">
      <c r="A21" s="13"/>
      <c r="B21" s="33" t="s">
        <v>56</v>
      </c>
      <c r="C21" s="34"/>
      <c r="D21" s="34"/>
      <c r="E21" s="34"/>
      <c r="F21" s="34"/>
      <c r="G21" s="34"/>
      <c r="H21" s="34"/>
      <c r="I21" s="33" t="s">
        <v>2</v>
      </c>
      <c r="J21" s="33">
        <f>Summary!N11-Summary!N19</f>
        <v>0</v>
      </c>
      <c r="K21" s="3"/>
      <c r="L21" s="3"/>
      <c r="M21" s="3"/>
      <c r="N21" s="3"/>
      <c r="O21" s="3"/>
      <c r="P21" s="3"/>
      <c r="Q21" s="3"/>
      <c r="R21" s="3"/>
      <c r="S21" s="3"/>
      <c r="T21" s="3"/>
    </row>
    <row r="22" ht="83.25" customHeight="1">
      <c r="A22" s="38"/>
      <c r="B22" s="40" t="s">
        <v>57</v>
      </c>
      <c r="C22" s="37"/>
      <c r="D22" s="37"/>
      <c r="E22" s="37"/>
      <c r="F22" s="37"/>
      <c r="G22" s="37"/>
      <c r="H22" s="37"/>
      <c r="I22" s="37"/>
      <c r="J22" s="39"/>
      <c r="K22" s="3"/>
      <c r="L22" s="20"/>
      <c r="M22" s="3"/>
      <c r="N22" s="3"/>
      <c r="O22" s="3"/>
      <c r="P22" s="3"/>
      <c r="Q22" s="3"/>
      <c r="R22" s="3"/>
      <c r="S22" s="3"/>
      <c r="T22" s="3"/>
    </row>
    <row r="23" ht="7.5" customHeight="1">
      <c r="A23" s="38"/>
      <c r="B23" s="46"/>
      <c r="C23" s="34"/>
      <c r="D23" s="34"/>
      <c r="E23" s="34"/>
      <c r="F23" s="34"/>
      <c r="G23" s="34"/>
      <c r="H23" s="34"/>
      <c r="I23" s="34"/>
      <c r="J23" s="34"/>
      <c r="K23" s="3"/>
      <c r="L23" s="49"/>
      <c r="M23" s="49"/>
      <c r="N23" s="49"/>
      <c r="O23" s="49"/>
      <c r="P23" s="49"/>
      <c r="Q23" s="49"/>
      <c r="R23" s="49"/>
      <c r="S23" s="49"/>
      <c r="T23" s="49"/>
    </row>
    <row r="24" ht="12.75" customHeight="1">
      <c r="A24" s="13"/>
      <c r="B24" s="33" t="s">
        <v>58</v>
      </c>
      <c r="C24" s="34"/>
      <c r="D24" s="34"/>
      <c r="E24" s="34"/>
      <c r="F24" s="34"/>
      <c r="G24" s="34"/>
      <c r="H24" s="34"/>
      <c r="I24" s="33" t="s">
        <v>2</v>
      </c>
      <c r="J24" s="33">
        <f>Summary!N13</f>
        <v>1840</v>
      </c>
      <c r="K24" s="3"/>
      <c r="L24" s="3"/>
      <c r="M24" s="3"/>
      <c r="N24" s="3"/>
      <c r="O24" s="3"/>
      <c r="P24" s="3"/>
      <c r="Q24" s="3"/>
      <c r="R24" s="3"/>
      <c r="S24" s="3"/>
      <c r="T24" s="3"/>
    </row>
    <row r="25" ht="77.25" customHeight="1">
      <c r="A25" s="38"/>
      <c r="B25" s="40" t="s">
        <v>61</v>
      </c>
      <c r="C25" s="37"/>
      <c r="D25" s="37"/>
      <c r="E25" s="37"/>
      <c r="F25" s="37"/>
      <c r="G25" s="37"/>
      <c r="H25" s="37"/>
      <c r="I25" s="37"/>
      <c r="J25" s="39"/>
      <c r="K25" s="3"/>
      <c r="L25" s="3"/>
      <c r="M25" s="3"/>
      <c r="N25" s="3"/>
      <c r="O25" s="3"/>
      <c r="P25" s="3"/>
      <c r="Q25" s="3"/>
      <c r="R25" s="3"/>
      <c r="S25" s="3"/>
      <c r="T25" s="3"/>
    </row>
    <row r="26" ht="7.5" customHeight="1">
      <c r="A26" s="20"/>
      <c r="B26" s="3"/>
      <c r="C26" s="3"/>
      <c r="D26" s="3"/>
      <c r="E26" s="3"/>
      <c r="F26" s="3"/>
      <c r="G26" s="3"/>
      <c r="H26" s="3"/>
      <c r="I26" s="3"/>
      <c r="J26" s="11"/>
      <c r="K26" s="3"/>
      <c r="L26" s="3"/>
      <c r="M26" s="3"/>
      <c r="N26" s="3"/>
      <c r="O26" s="3"/>
      <c r="P26" s="3"/>
      <c r="Q26" s="3"/>
      <c r="R26" s="3"/>
      <c r="S26" s="3"/>
      <c r="T26" s="3"/>
    </row>
    <row r="27" ht="12.75" customHeight="1">
      <c r="A27" s="50" t="s">
        <v>2</v>
      </c>
      <c r="B27" s="33" t="s">
        <v>63</v>
      </c>
      <c r="C27" s="34"/>
      <c r="D27" s="34"/>
      <c r="E27" s="34"/>
      <c r="F27" s="34"/>
      <c r="G27" s="34"/>
      <c r="H27" s="34"/>
      <c r="I27" s="34"/>
      <c r="J27" s="33">
        <f>Summary!N20</f>
        <v>27680</v>
      </c>
      <c r="K27" s="3"/>
      <c r="L27" s="3"/>
      <c r="M27" s="3"/>
      <c r="N27" s="3"/>
      <c r="O27" s="3"/>
      <c r="P27" s="3"/>
      <c r="Q27" s="3"/>
      <c r="R27" s="3"/>
      <c r="S27" s="3"/>
      <c r="T27" s="3"/>
    </row>
    <row r="28" ht="77.25" customHeight="1">
      <c r="A28" s="53"/>
      <c r="B28" s="40" t="s">
        <v>66</v>
      </c>
      <c r="C28" s="37"/>
      <c r="D28" s="37"/>
      <c r="E28" s="37"/>
      <c r="F28" s="37"/>
      <c r="G28" s="37"/>
      <c r="H28" s="37"/>
      <c r="I28" s="37"/>
      <c r="J28" s="39"/>
      <c r="K28" s="3"/>
      <c r="L28" s="3"/>
      <c r="M28" s="3"/>
      <c r="N28" s="3"/>
      <c r="O28" s="3"/>
      <c r="P28" s="3"/>
      <c r="Q28" s="3"/>
      <c r="R28" s="3"/>
      <c r="S28" s="3"/>
      <c r="T28" s="3"/>
    </row>
    <row r="29" ht="7.5" customHeight="1">
      <c r="A29" s="53"/>
      <c r="B29" s="34"/>
      <c r="C29" s="34"/>
      <c r="D29" s="34"/>
      <c r="E29" s="34"/>
      <c r="F29" s="34"/>
      <c r="G29" s="34"/>
      <c r="H29" s="34"/>
      <c r="I29" s="34"/>
      <c r="J29" s="34"/>
      <c r="K29" s="3"/>
      <c r="L29" s="3"/>
      <c r="M29" s="3"/>
      <c r="N29" s="3"/>
      <c r="O29" s="3"/>
      <c r="P29" s="3"/>
      <c r="Q29" s="3"/>
      <c r="R29" s="3"/>
      <c r="S29" s="3"/>
      <c r="T29" s="3"/>
    </row>
    <row r="30" ht="12.75" customHeight="1">
      <c r="A30" s="53"/>
      <c r="B30" s="33" t="s">
        <v>70</v>
      </c>
      <c r="C30" s="34"/>
      <c r="D30" s="34"/>
      <c r="E30" s="34"/>
      <c r="F30" s="34"/>
      <c r="G30" s="34"/>
      <c r="H30" s="34"/>
      <c r="I30" s="34"/>
      <c r="J30" s="33">
        <f>Summary!N21</f>
        <v>3000</v>
      </c>
      <c r="K30" s="3"/>
      <c r="L30" s="3"/>
      <c r="M30" s="3"/>
      <c r="N30" s="3"/>
      <c r="O30" s="3"/>
      <c r="P30" s="3"/>
      <c r="Q30" s="3"/>
      <c r="R30" s="3"/>
      <c r="S30" s="3"/>
      <c r="T30" s="3"/>
    </row>
    <row r="31" ht="77.25" customHeight="1">
      <c r="A31" s="53"/>
      <c r="B31" s="40" t="s">
        <v>71</v>
      </c>
      <c r="C31" s="37"/>
      <c r="D31" s="37"/>
      <c r="E31" s="37"/>
      <c r="F31" s="37"/>
      <c r="G31" s="37"/>
      <c r="H31" s="37"/>
      <c r="I31" s="37"/>
      <c r="J31" s="39"/>
      <c r="K31" s="3"/>
      <c r="L31" s="3"/>
      <c r="M31" s="3"/>
      <c r="N31" s="3"/>
      <c r="O31" s="3"/>
      <c r="P31" s="3"/>
      <c r="Q31" s="3"/>
      <c r="R31" s="3"/>
      <c r="S31" s="3"/>
      <c r="T31" s="3"/>
    </row>
    <row r="32" ht="7.5" customHeight="1">
      <c r="A32" s="53"/>
      <c r="B32" s="34"/>
      <c r="C32" s="34"/>
      <c r="D32" s="34"/>
      <c r="E32" s="34"/>
      <c r="F32" s="34"/>
      <c r="G32" s="34"/>
      <c r="H32" s="34"/>
      <c r="I32" s="34"/>
      <c r="J32" s="34"/>
      <c r="K32" s="3"/>
      <c r="L32" s="3"/>
      <c r="M32" s="3"/>
      <c r="N32" s="3"/>
      <c r="O32" s="3"/>
      <c r="P32" s="3"/>
      <c r="Q32" s="3"/>
      <c r="R32" s="3"/>
      <c r="S32" s="3"/>
      <c r="T32" s="3"/>
    </row>
    <row r="33" ht="12.75" customHeight="1">
      <c r="A33" s="53"/>
      <c r="B33" s="33" t="s">
        <v>72</v>
      </c>
      <c r="C33" s="34"/>
      <c r="D33" s="34"/>
      <c r="E33" s="34"/>
      <c r="F33" s="34"/>
      <c r="G33" s="34"/>
      <c r="H33" s="34"/>
      <c r="I33" s="34"/>
      <c r="J33" s="33">
        <f>Summary!N22</f>
        <v>10250</v>
      </c>
      <c r="K33" s="3"/>
      <c r="L33" s="3"/>
      <c r="M33" s="3"/>
      <c r="N33" s="3"/>
      <c r="O33" s="3"/>
      <c r="P33" s="3"/>
      <c r="Q33" s="3"/>
      <c r="R33" s="3"/>
      <c r="S33" s="3"/>
      <c r="T33" s="3"/>
    </row>
    <row r="34" ht="77.25" customHeight="1">
      <c r="A34" s="53"/>
      <c r="B34" s="40" t="s">
        <v>75</v>
      </c>
      <c r="C34" s="37"/>
      <c r="D34" s="37"/>
      <c r="E34" s="37"/>
      <c r="F34" s="37"/>
      <c r="G34" s="37"/>
      <c r="H34" s="37"/>
      <c r="I34" s="37"/>
      <c r="J34" s="39"/>
      <c r="K34" s="3"/>
      <c r="L34" s="3"/>
      <c r="M34" s="3"/>
      <c r="N34" s="3"/>
      <c r="O34" s="3"/>
      <c r="P34" s="3"/>
      <c r="Q34" s="3"/>
      <c r="R34" s="3"/>
      <c r="S34" s="3"/>
      <c r="T34" s="3"/>
    </row>
    <row r="35" ht="7.5" customHeight="1">
      <c r="A35" s="53"/>
      <c r="B35" s="34"/>
      <c r="C35" s="34"/>
      <c r="D35" s="34"/>
      <c r="E35" s="34"/>
      <c r="F35" s="34"/>
      <c r="G35" s="34"/>
      <c r="H35" s="34"/>
      <c r="I35" s="34"/>
      <c r="J35" s="34"/>
      <c r="K35" s="3"/>
      <c r="L35" s="3"/>
      <c r="M35" s="3"/>
      <c r="N35" s="3"/>
      <c r="O35" s="3"/>
      <c r="P35" s="3"/>
      <c r="Q35" s="3"/>
      <c r="R35" s="3"/>
      <c r="S35" s="3"/>
      <c r="T35" s="3"/>
    </row>
    <row r="36" ht="12.75" customHeight="1">
      <c r="A36" s="53"/>
      <c r="B36" s="33" t="s">
        <v>76</v>
      </c>
      <c r="C36" s="34"/>
      <c r="D36" s="34"/>
      <c r="E36" s="34"/>
      <c r="F36" s="34"/>
      <c r="G36" s="34"/>
      <c r="H36" s="34"/>
      <c r="I36" s="34"/>
      <c r="J36" s="33">
        <f>Summary!N23</f>
        <v>8564</v>
      </c>
      <c r="K36" s="3"/>
      <c r="L36" s="3"/>
      <c r="M36" s="3"/>
      <c r="N36" s="3"/>
      <c r="O36" s="3"/>
      <c r="P36" s="3"/>
      <c r="Q36" s="3"/>
      <c r="R36" s="3"/>
      <c r="S36" s="3"/>
      <c r="T36" s="3"/>
    </row>
    <row r="37" ht="77.25" customHeight="1">
      <c r="A37" s="53"/>
      <c r="B37" s="40" t="s">
        <v>77</v>
      </c>
      <c r="C37" s="37"/>
      <c r="D37" s="37"/>
      <c r="E37" s="37"/>
      <c r="F37" s="37"/>
      <c r="G37" s="37"/>
      <c r="H37" s="37"/>
      <c r="I37" s="37"/>
      <c r="J37" s="39"/>
      <c r="K37" s="3"/>
      <c r="L37" s="3"/>
      <c r="M37" s="3"/>
      <c r="N37" s="3"/>
      <c r="O37" s="3"/>
      <c r="P37" s="3"/>
      <c r="Q37" s="3"/>
      <c r="R37" s="3"/>
      <c r="S37" s="3"/>
      <c r="T37" s="3"/>
    </row>
    <row r="38" ht="7.5" customHeight="1">
      <c r="A38" s="53"/>
      <c r="B38" s="34"/>
      <c r="C38" s="34"/>
      <c r="D38" s="34"/>
      <c r="E38" s="34"/>
      <c r="F38" s="34"/>
      <c r="G38" s="34"/>
      <c r="H38" s="34"/>
      <c r="I38" s="34"/>
      <c r="J38" s="34"/>
      <c r="K38" s="3"/>
      <c r="L38" s="3"/>
      <c r="M38" s="3"/>
      <c r="N38" s="3"/>
      <c r="O38" s="3"/>
      <c r="P38" s="3"/>
      <c r="Q38" s="3"/>
      <c r="R38" s="3"/>
      <c r="S38" s="3"/>
      <c r="T38" s="3"/>
    </row>
    <row r="39" ht="12.75" customHeight="1">
      <c r="A39" s="53"/>
      <c r="B39" s="33" t="s">
        <v>80</v>
      </c>
      <c r="C39" s="34"/>
      <c r="D39" s="34"/>
      <c r="E39" s="34"/>
      <c r="F39" s="34"/>
      <c r="G39" s="34"/>
      <c r="H39" s="34"/>
      <c r="I39" s="34"/>
      <c r="J39" s="33">
        <f>Summary!N24</f>
        <v>2750</v>
      </c>
      <c r="K39" s="3"/>
      <c r="L39" s="3"/>
      <c r="M39" s="3"/>
      <c r="N39" s="3"/>
      <c r="O39" s="3"/>
      <c r="P39" s="3"/>
      <c r="Q39" s="3"/>
      <c r="R39" s="3"/>
      <c r="S39" s="3"/>
      <c r="T39" s="3"/>
    </row>
    <row r="40" ht="77.25" customHeight="1">
      <c r="A40" s="53"/>
      <c r="B40" s="40" t="s">
        <v>81</v>
      </c>
      <c r="C40" s="37"/>
      <c r="D40" s="37"/>
      <c r="E40" s="37"/>
      <c r="F40" s="37"/>
      <c r="G40" s="37"/>
      <c r="H40" s="37"/>
      <c r="I40" s="37"/>
      <c r="J40" s="39"/>
      <c r="K40" s="3"/>
      <c r="L40" s="3"/>
      <c r="M40" s="3"/>
      <c r="N40" s="3"/>
      <c r="O40" s="3"/>
      <c r="P40" s="3"/>
      <c r="Q40" s="3"/>
      <c r="R40" s="3"/>
      <c r="S40" s="3"/>
      <c r="T40" s="3"/>
    </row>
    <row r="41" ht="7.5" customHeight="1">
      <c r="A41" s="53"/>
      <c r="B41" s="34"/>
      <c r="C41" s="34"/>
      <c r="D41" s="34"/>
      <c r="E41" s="34"/>
      <c r="F41" s="34"/>
      <c r="G41" s="34"/>
      <c r="H41" s="34"/>
      <c r="I41" s="34"/>
      <c r="J41" s="34"/>
      <c r="K41" s="3"/>
      <c r="L41" s="3"/>
      <c r="M41" s="3"/>
      <c r="N41" s="3"/>
      <c r="O41" s="3"/>
      <c r="P41" s="3"/>
      <c r="Q41" s="3"/>
      <c r="R41" s="3"/>
      <c r="S41" s="3"/>
      <c r="T41" s="3"/>
    </row>
    <row r="42" ht="12.75" customHeight="1">
      <c r="A42" s="53"/>
      <c r="B42" s="33" t="s">
        <v>84</v>
      </c>
      <c r="C42" s="34"/>
      <c r="D42" s="34"/>
      <c r="E42" s="34"/>
      <c r="F42" s="34"/>
      <c r="G42" s="34"/>
      <c r="H42" s="34"/>
      <c r="I42" s="34"/>
      <c r="J42" s="33">
        <f>Summary!N25</f>
        <v>19416</v>
      </c>
      <c r="K42" s="3"/>
      <c r="L42" s="3"/>
      <c r="M42" s="3"/>
      <c r="N42" s="3"/>
      <c r="O42" s="3"/>
      <c r="P42" s="3"/>
      <c r="Q42" s="3"/>
      <c r="R42" s="3"/>
      <c r="S42" s="3"/>
      <c r="T42" s="3"/>
    </row>
    <row r="43" ht="77.25" customHeight="1">
      <c r="A43" s="53"/>
      <c r="B43" s="40" t="s">
        <v>85</v>
      </c>
      <c r="C43" s="37"/>
      <c r="D43" s="37"/>
      <c r="E43" s="37"/>
      <c r="F43" s="37"/>
      <c r="G43" s="37"/>
      <c r="H43" s="37"/>
      <c r="I43" s="37"/>
      <c r="J43" s="39"/>
      <c r="K43" s="3"/>
      <c r="L43" s="3"/>
      <c r="M43" s="3"/>
      <c r="N43" s="3"/>
      <c r="O43" s="3"/>
      <c r="P43" s="3"/>
      <c r="Q43" s="3"/>
      <c r="R43" s="3"/>
      <c r="S43" s="3"/>
      <c r="T43" s="3"/>
    </row>
    <row r="44" ht="7.5" customHeight="1">
      <c r="A44" s="53"/>
      <c r="B44" s="34"/>
      <c r="C44" s="34"/>
      <c r="D44" s="34"/>
      <c r="E44" s="34"/>
      <c r="F44" s="34"/>
      <c r="G44" s="34"/>
      <c r="H44" s="34"/>
      <c r="I44" s="34"/>
      <c r="J44" s="34"/>
      <c r="K44" s="3"/>
      <c r="L44" s="3"/>
      <c r="M44" s="3"/>
      <c r="N44" s="3"/>
      <c r="O44" s="3"/>
      <c r="P44" s="3"/>
      <c r="Q44" s="3"/>
      <c r="R44" s="3"/>
      <c r="S44" s="3"/>
      <c r="T44" s="3"/>
    </row>
    <row r="45" ht="12.75" customHeight="1">
      <c r="A45" s="53"/>
      <c r="B45" s="33" t="s">
        <v>86</v>
      </c>
      <c r="C45" s="34"/>
      <c r="D45" s="34"/>
      <c r="E45" s="34"/>
      <c r="F45" s="34"/>
      <c r="G45" s="34"/>
      <c r="H45" s="34"/>
      <c r="I45" s="34"/>
      <c r="J45" s="33">
        <f>Summary!N26</f>
        <v>7013.84</v>
      </c>
      <c r="K45" s="3"/>
      <c r="L45" s="3"/>
      <c r="M45" s="3"/>
      <c r="N45" s="3"/>
      <c r="O45" s="3"/>
      <c r="P45" s="3"/>
      <c r="Q45" s="3"/>
      <c r="R45" s="3"/>
      <c r="S45" s="3"/>
      <c r="T45" s="3"/>
    </row>
    <row r="46" ht="77.25" customHeight="1">
      <c r="A46" s="53"/>
      <c r="B46" s="40" t="s">
        <v>89</v>
      </c>
      <c r="C46" s="37"/>
      <c r="D46" s="37"/>
      <c r="E46" s="37"/>
      <c r="F46" s="37"/>
      <c r="G46" s="37"/>
      <c r="H46" s="37"/>
      <c r="I46" s="37"/>
      <c r="J46" s="39"/>
      <c r="K46" s="3"/>
      <c r="L46" s="3"/>
      <c r="M46" s="3"/>
      <c r="N46" s="3"/>
      <c r="O46" s="3"/>
      <c r="P46" s="3"/>
      <c r="Q46" s="3"/>
      <c r="R46" s="3"/>
      <c r="S46" s="3"/>
      <c r="T46" s="3"/>
    </row>
    <row r="47" ht="12.75" customHeight="1">
      <c r="A47" s="53"/>
      <c r="B47" s="3"/>
      <c r="C47" s="3"/>
      <c r="D47" s="3"/>
      <c r="E47" s="3"/>
      <c r="F47" s="3"/>
      <c r="G47" s="3"/>
      <c r="H47" s="3"/>
      <c r="I47" s="3"/>
      <c r="J47" s="11"/>
      <c r="K47" s="3"/>
      <c r="L47" s="3"/>
      <c r="M47" s="3"/>
      <c r="N47" s="3"/>
      <c r="O47" s="3"/>
      <c r="P47" s="3"/>
      <c r="Q47" s="3"/>
      <c r="R47" s="3"/>
      <c r="S47" s="3"/>
      <c r="T47" s="3"/>
    </row>
    <row r="48" ht="12.75" customHeight="1">
      <c r="A48" s="53"/>
      <c r="B48" s="3"/>
      <c r="C48" s="3"/>
      <c r="D48" s="3"/>
      <c r="E48" s="3"/>
      <c r="F48" s="3"/>
      <c r="G48" s="3"/>
      <c r="H48" s="3"/>
      <c r="I48" s="3"/>
      <c r="J48" s="11"/>
      <c r="K48" s="3"/>
      <c r="L48" s="3"/>
      <c r="M48" s="3"/>
      <c r="N48" s="3"/>
      <c r="O48" s="3"/>
      <c r="P48" s="3"/>
      <c r="Q48" s="3"/>
      <c r="R48" s="3"/>
      <c r="S48" s="3"/>
      <c r="T48" s="3"/>
    </row>
    <row r="49" ht="12.75" customHeight="1">
      <c r="A49" s="53"/>
      <c r="B49" s="3"/>
      <c r="C49" s="3"/>
      <c r="D49" s="3"/>
      <c r="E49" s="3"/>
      <c r="F49" s="3"/>
      <c r="G49" s="3"/>
      <c r="H49" s="3"/>
      <c r="I49" s="3"/>
      <c r="J49" s="11"/>
      <c r="K49" s="3"/>
      <c r="L49" s="3"/>
      <c r="M49" s="3"/>
      <c r="N49" s="3"/>
      <c r="O49" s="3"/>
      <c r="P49" s="3"/>
      <c r="Q49" s="3"/>
      <c r="R49" s="3"/>
      <c r="S49" s="3"/>
      <c r="T49" s="3"/>
    </row>
    <row r="50" ht="12.75" customHeight="1">
      <c r="A50" s="53"/>
      <c r="B50" s="3"/>
      <c r="C50" s="3"/>
      <c r="D50" s="3"/>
      <c r="E50" s="3"/>
      <c r="F50" s="3"/>
      <c r="G50" s="3"/>
      <c r="H50" s="3"/>
      <c r="I50" s="3"/>
      <c r="J50" s="11"/>
      <c r="K50" s="3"/>
      <c r="L50" s="3"/>
      <c r="M50" s="3"/>
      <c r="N50" s="3"/>
      <c r="O50" s="3"/>
      <c r="P50" s="3"/>
      <c r="Q50" s="3"/>
      <c r="R50" s="3"/>
      <c r="S50" s="3"/>
      <c r="T50" s="3"/>
    </row>
    <row r="51" ht="12.75" customHeight="1">
      <c r="A51" s="53"/>
      <c r="B51" s="3"/>
      <c r="C51" s="3"/>
      <c r="D51" s="3"/>
      <c r="E51" s="3"/>
      <c r="F51" s="3"/>
      <c r="G51" s="3"/>
      <c r="H51" s="3"/>
      <c r="I51" s="3"/>
      <c r="J51" s="11"/>
      <c r="K51" s="3"/>
      <c r="L51" s="3"/>
      <c r="M51" s="3"/>
      <c r="N51" s="3"/>
      <c r="O51" s="3"/>
      <c r="P51" s="3"/>
      <c r="Q51" s="3"/>
      <c r="R51" s="3"/>
      <c r="S51" s="3"/>
      <c r="T51" s="3"/>
    </row>
    <row r="52" ht="12.75" customHeight="1">
      <c r="A52" s="53"/>
      <c r="B52" s="3"/>
      <c r="C52" s="3"/>
      <c r="D52" s="3"/>
      <c r="E52" s="3"/>
      <c r="F52" s="3"/>
      <c r="G52" s="3"/>
      <c r="H52" s="3"/>
      <c r="I52" s="3"/>
      <c r="J52" s="11"/>
      <c r="K52" s="3"/>
      <c r="L52" s="3"/>
      <c r="M52" s="3"/>
      <c r="N52" s="3"/>
      <c r="O52" s="3"/>
      <c r="P52" s="3"/>
      <c r="Q52" s="3"/>
      <c r="R52" s="3"/>
      <c r="S52" s="3"/>
      <c r="T52" s="3"/>
    </row>
    <row r="53" ht="12.75" customHeight="1">
      <c r="A53" s="53"/>
      <c r="B53" s="3"/>
      <c r="C53" s="3"/>
      <c r="D53" s="3"/>
      <c r="E53" s="3"/>
      <c r="F53" s="3"/>
      <c r="G53" s="3"/>
      <c r="H53" s="3"/>
      <c r="I53" s="3"/>
      <c r="J53" s="11"/>
      <c r="K53" s="3"/>
      <c r="L53" s="3"/>
      <c r="M53" s="3"/>
      <c r="N53" s="3"/>
      <c r="O53" s="3"/>
      <c r="P53" s="3"/>
      <c r="Q53" s="3"/>
      <c r="R53" s="3"/>
      <c r="S53" s="3"/>
      <c r="T53" s="3"/>
    </row>
    <row r="54" ht="12.75" customHeight="1">
      <c r="A54" s="53"/>
      <c r="B54" s="3"/>
      <c r="C54" s="3"/>
      <c r="D54" s="3"/>
      <c r="E54" s="3"/>
      <c r="F54" s="3"/>
      <c r="G54" s="3"/>
      <c r="H54" s="3"/>
      <c r="I54" s="3"/>
      <c r="J54" s="11"/>
      <c r="K54" s="3"/>
      <c r="L54" s="3"/>
      <c r="M54" s="3"/>
      <c r="N54" s="3"/>
      <c r="O54" s="3"/>
      <c r="P54" s="3"/>
      <c r="Q54" s="3"/>
      <c r="R54" s="3"/>
      <c r="S54" s="3"/>
      <c r="T54" s="3"/>
    </row>
    <row r="55" ht="12.75" customHeight="1">
      <c r="A55" s="53"/>
      <c r="B55" s="3"/>
      <c r="C55" s="3"/>
      <c r="D55" s="3"/>
      <c r="E55" s="3"/>
      <c r="F55" s="3"/>
      <c r="G55" s="3"/>
      <c r="H55" s="3"/>
      <c r="I55" s="3"/>
      <c r="J55" s="11"/>
      <c r="K55" s="3"/>
      <c r="L55" s="3"/>
      <c r="M55" s="3"/>
      <c r="N55" s="3"/>
      <c r="O55" s="3"/>
      <c r="P55" s="3"/>
      <c r="Q55" s="3"/>
      <c r="R55" s="3"/>
      <c r="S55" s="3"/>
      <c r="T55" s="3"/>
    </row>
    <row r="56" ht="12.75" customHeight="1">
      <c r="A56" s="53"/>
      <c r="B56" s="3"/>
      <c r="C56" s="3"/>
      <c r="D56" s="3"/>
      <c r="E56" s="3"/>
      <c r="F56" s="3"/>
      <c r="G56" s="3"/>
      <c r="H56" s="3"/>
      <c r="I56" s="3"/>
      <c r="J56" s="11"/>
      <c r="K56" s="3"/>
      <c r="L56" s="3"/>
      <c r="M56" s="3"/>
      <c r="N56" s="3"/>
      <c r="O56" s="3"/>
      <c r="P56" s="3"/>
      <c r="Q56" s="3"/>
      <c r="R56" s="3"/>
      <c r="S56" s="3"/>
      <c r="T56" s="3"/>
    </row>
    <row r="57" ht="12.75" customHeight="1">
      <c r="A57" s="53"/>
      <c r="B57" s="3"/>
      <c r="C57" s="3"/>
      <c r="D57" s="3"/>
      <c r="E57" s="3"/>
      <c r="F57" s="3"/>
      <c r="G57" s="3"/>
      <c r="H57" s="3"/>
      <c r="I57" s="3"/>
      <c r="J57" s="11"/>
      <c r="K57" s="3"/>
      <c r="L57" s="3"/>
      <c r="M57" s="3"/>
      <c r="N57" s="3"/>
      <c r="O57" s="3"/>
      <c r="P57" s="3"/>
      <c r="Q57" s="3"/>
      <c r="R57" s="3"/>
      <c r="S57" s="3"/>
      <c r="T57" s="3"/>
    </row>
    <row r="58" ht="12.75" customHeight="1">
      <c r="A58" s="53"/>
      <c r="B58" s="3"/>
      <c r="C58" s="3"/>
      <c r="D58" s="3"/>
      <c r="E58" s="3"/>
      <c r="F58" s="3"/>
      <c r="G58" s="3"/>
      <c r="H58" s="3"/>
      <c r="I58" s="3"/>
      <c r="J58" s="11"/>
      <c r="K58" s="3"/>
      <c r="L58" s="3"/>
      <c r="M58" s="3"/>
      <c r="N58" s="3"/>
      <c r="O58" s="3"/>
      <c r="P58" s="3"/>
      <c r="Q58" s="3"/>
      <c r="R58" s="3"/>
      <c r="S58" s="3"/>
      <c r="T58" s="3"/>
    </row>
    <row r="59" ht="12.75" customHeight="1">
      <c r="A59" s="53"/>
      <c r="B59" s="3"/>
      <c r="C59" s="3"/>
      <c r="D59" s="3"/>
      <c r="E59" s="3"/>
      <c r="F59" s="3"/>
      <c r="G59" s="3"/>
      <c r="H59" s="3"/>
      <c r="I59" s="3"/>
      <c r="J59" s="11"/>
      <c r="K59" s="3"/>
      <c r="L59" s="3"/>
      <c r="M59" s="3"/>
      <c r="N59" s="3"/>
      <c r="O59" s="3"/>
      <c r="P59" s="3"/>
      <c r="Q59" s="3"/>
      <c r="R59" s="3"/>
      <c r="S59" s="3"/>
      <c r="T59" s="3"/>
    </row>
    <row r="60" ht="12.75" customHeight="1">
      <c r="A60" s="53"/>
      <c r="B60" s="3"/>
      <c r="C60" s="3"/>
      <c r="D60" s="3"/>
      <c r="E60" s="3"/>
      <c r="F60" s="3"/>
      <c r="G60" s="3"/>
      <c r="H60" s="3"/>
      <c r="I60" s="3"/>
      <c r="J60" s="11"/>
      <c r="K60" s="3"/>
      <c r="L60" s="3"/>
      <c r="M60" s="3"/>
      <c r="N60" s="3"/>
      <c r="O60" s="3"/>
      <c r="P60" s="3"/>
      <c r="Q60" s="3"/>
      <c r="R60" s="3"/>
      <c r="S60" s="3"/>
      <c r="T60" s="3"/>
    </row>
    <row r="61" ht="12.75" customHeight="1">
      <c r="A61" s="53"/>
      <c r="B61" s="3"/>
      <c r="C61" s="3"/>
      <c r="D61" s="3"/>
      <c r="E61" s="3"/>
      <c r="F61" s="3"/>
      <c r="G61" s="3"/>
      <c r="H61" s="3"/>
      <c r="I61" s="3"/>
      <c r="J61" s="11"/>
      <c r="K61" s="3"/>
      <c r="L61" s="3"/>
      <c r="M61" s="3"/>
      <c r="N61" s="3"/>
      <c r="O61" s="3"/>
      <c r="P61" s="3"/>
      <c r="Q61" s="3"/>
      <c r="R61" s="3"/>
      <c r="S61" s="3"/>
      <c r="T61" s="3"/>
    </row>
    <row r="62" ht="12.75" customHeight="1">
      <c r="A62" s="53"/>
      <c r="B62" s="3"/>
      <c r="C62" s="3"/>
      <c r="D62" s="3"/>
      <c r="E62" s="3"/>
      <c r="F62" s="3"/>
      <c r="G62" s="3"/>
      <c r="H62" s="3"/>
      <c r="I62" s="3"/>
      <c r="J62" s="11"/>
      <c r="K62" s="3"/>
      <c r="L62" s="3"/>
      <c r="M62" s="3"/>
      <c r="N62" s="3"/>
      <c r="O62" s="3"/>
      <c r="P62" s="3"/>
      <c r="Q62" s="3"/>
      <c r="R62" s="3"/>
      <c r="S62" s="3"/>
      <c r="T62" s="3"/>
    </row>
    <row r="63" ht="12.75" customHeight="1">
      <c r="A63" s="53"/>
      <c r="B63" s="3"/>
      <c r="C63" s="3"/>
      <c r="D63" s="3"/>
      <c r="E63" s="3"/>
      <c r="F63" s="3"/>
      <c r="G63" s="3"/>
      <c r="H63" s="3"/>
      <c r="I63" s="3"/>
      <c r="J63" s="11"/>
      <c r="K63" s="3"/>
      <c r="L63" s="3"/>
      <c r="M63" s="3"/>
      <c r="N63" s="3"/>
      <c r="O63" s="3"/>
      <c r="P63" s="3"/>
      <c r="Q63" s="3"/>
      <c r="R63" s="3"/>
      <c r="S63" s="3"/>
      <c r="T63" s="3"/>
    </row>
    <row r="64" ht="12.75" customHeight="1">
      <c r="A64" s="53"/>
      <c r="B64" s="3"/>
      <c r="C64" s="3"/>
      <c r="D64" s="3"/>
      <c r="E64" s="3"/>
      <c r="F64" s="3"/>
      <c r="G64" s="3"/>
      <c r="H64" s="3"/>
      <c r="I64" s="3"/>
      <c r="J64" s="11"/>
      <c r="K64" s="3"/>
      <c r="L64" s="3"/>
      <c r="M64" s="3"/>
      <c r="N64" s="3"/>
      <c r="O64" s="3"/>
      <c r="P64" s="3"/>
      <c r="Q64" s="3"/>
      <c r="R64" s="3"/>
      <c r="S64" s="3"/>
      <c r="T64" s="3"/>
    </row>
    <row r="65" ht="12.75" customHeight="1">
      <c r="A65" s="53"/>
      <c r="B65" s="3"/>
      <c r="C65" s="3"/>
      <c r="D65" s="3"/>
      <c r="E65" s="3"/>
      <c r="F65" s="3"/>
      <c r="G65" s="3"/>
      <c r="H65" s="3"/>
      <c r="I65" s="3"/>
      <c r="J65" s="11"/>
      <c r="K65" s="3"/>
      <c r="L65" s="3"/>
      <c r="M65" s="3"/>
      <c r="N65" s="3"/>
      <c r="O65" s="3"/>
      <c r="P65" s="3"/>
      <c r="Q65" s="3"/>
      <c r="R65" s="3"/>
      <c r="S65" s="3"/>
      <c r="T65" s="3"/>
    </row>
    <row r="66" ht="12.75" customHeight="1">
      <c r="A66" s="53"/>
      <c r="B66" s="3"/>
      <c r="C66" s="3"/>
      <c r="D66" s="3"/>
      <c r="E66" s="3"/>
      <c r="F66" s="3"/>
      <c r="G66" s="3"/>
      <c r="H66" s="3"/>
      <c r="I66" s="3"/>
      <c r="J66" s="11"/>
      <c r="K66" s="3"/>
      <c r="L66" s="3"/>
      <c r="M66" s="3"/>
      <c r="N66" s="3"/>
      <c r="O66" s="3"/>
      <c r="P66" s="3"/>
      <c r="Q66" s="3"/>
      <c r="R66" s="3"/>
      <c r="S66" s="3"/>
      <c r="T66" s="3"/>
    </row>
    <row r="67" ht="12.75" customHeight="1">
      <c r="A67" s="53"/>
      <c r="B67" s="3"/>
      <c r="C67" s="3"/>
      <c r="D67" s="3"/>
      <c r="E67" s="3"/>
      <c r="F67" s="3"/>
      <c r="G67" s="3"/>
      <c r="H67" s="3"/>
      <c r="I67" s="3"/>
      <c r="J67" s="11"/>
      <c r="K67" s="3"/>
      <c r="L67" s="3"/>
      <c r="M67" s="3"/>
      <c r="N67" s="3"/>
      <c r="O67" s="3"/>
      <c r="P67" s="3"/>
      <c r="Q67" s="3"/>
      <c r="R67" s="3"/>
      <c r="S67" s="3"/>
      <c r="T67" s="3"/>
    </row>
    <row r="68" ht="12.75" customHeight="1">
      <c r="A68" s="53"/>
      <c r="B68" s="3"/>
      <c r="C68" s="3"/>
      <c r="D68" s="3"/>
      <c r="E68" s="3"/>
      <c r="F68" s="3"/>
      <c r="G68" s="3"/>
      <c r="H68" s="3"/>
      <c r="I68" s="3"/>
      <c r="J68" s="11"/>
      <c r="K68" s="3"/>
      <c r="L68" s="3"/>
      <c r="M68" s="3"/>
      <c r="N68" s="3"/>
      <c r="O68" s="3"/>
      <c r="P68" s="3"/>
      <c r="Q68" s="3"/>
      <c r="R68" s="3"/>
      <c r="S68" s="3"/>
      <c r="T68" s="3"/>
    </row>
    <row r="69" ht="12.75" customHeight="1">
      <c r="A69" s="53"/>
      <c r="B69" s="3"/>
      <c r="C69" s="3"/>
      <c r="D69" s="3"/>
      <c r="E69" s="3"/>
      <c r="F69" s="3"/>
      <c r="G69" s="3"/>
      <c r="H69" s="3"/>
      <c r="I69" s="3"/>
      <c r="J69" s="11"/>
      <c r="K69" s="3"/>
      <c r="L69" s="3"/>
      <c r="M69" s="3"/>
      <c r="N69" s="3"/>
      <c r="O69" s="3"/>
      <c r="P69" s="3"/>
      <c r="Q69" s="3"/>
      <c r="R69" s="3"/>
      <c r="S69" s="3"/>
      <c r="T69" s="3"/>
    </row>
    <row r="70" ht="12.75" customHeight="1">
      <c r="A70" s="53"/>
      <c r="B70" s="3"/>
      <c r="C70" s="3"/>
      <c r="D70" s="3"/>
      <c r="E70" s="3"/>
      <c r="F70" s="3"/>
      <c r="G70" s="3"/>
      <c r="H70" s="3"/>
      <c r="I70" s="3"/>
      <c r="J70" s="11"/>
      <c r="K70" s="3"/>
      <c r="L70" s="3"/>
      <c r="M70" s="3"/>
      <c r="N70" s="3"/>
      <c r="O70" s="3"/>
      <c r="P70" s="3"/>
      <c r="Q70" s="3"/>
      <c r="R70" s="3"/>
      <c r="S70" s="3"/>
      <c r="T70" s="3"/>
    </row>
    <row r="71" ht="12.75" customHeight="1">
      <c r="A71" s="53"/>
      <c r="B71" s="3"/>
      <c r="C71" s="3"/>
      <c r="D71" s="3"/>
      <c r="E71" s="3"/>
      <c r="F71" s="3"/>
      <c r="G71" s="3"/>
      <c r="H71" s="3"/>
      <c r="I71" s="3"/>
      <c r="J71" s="11"/>
      <c r="K71" s="3"/>
      <c r="L71" s="3"/>
      <c r="M71" s="3"/>
      <c r="N71" s="3"/>
      <c r="O71" s="3"/>
      <c r="P71" s="3"/>
      <c r="Q71" s="3"/>
      <c r="R71" s="3"/>
      <c r="S71" s="3"/>
      <c r="T71" s="3"/>
    </row>
    <row r="72" ht="12.75" customHeight="1">
      <c r="A72" s="53"/>
      <c r="B72" s="3"/>
      <c r="C72" s="3"/>
      <c r="D72" s="3"/>
      <c r="E72" s="3"/>
      <c r="F72" s="3"/>
      <c r="G72" s="3"/>
      <c r="H72" s="3"/>
      <c r="I72" s="3"/>
      <c r="J72" s="11"/>
      <c r="K72" s="3"/>
      <c r="L72" s="3"/>
      <c r="M72" s="3"/>
      <c r="N72" s="3"/>
      <c r="O72" s="3"/>
      <c r="P72" s="3"/>
      <c r="Q72" s="3"/>
      <c r="R72" s="3"/>
      <c r="S72" s="3"/>
      <c r="T72" s="3"/>
    </row>
    <row r="73" ht="12.75" customHeight="1">
      <c r="A73" s="53"/>
      <c r="B73" s="3"/>
      <c r="C73" s="3"/>
      <c r="D73" s="3"/>
      <c r="E73" s="3"/>
      <c r="F73" s="3"/>
      <c r="G73" s="3"/>
      <c r="H73" s="3"/>
      <c r="I73" s="3"/>
      <c r="J73" s="11"/>
      <c r="K73" s="3"/>
      <c r="L73" s="3"/>
      <c r="M73" s="3"/>
      <c r="N73" s="3"/>
      <c r="O73" s="3"/>
      <c r="P73" s="3"/>
      <c r="Q73" s="3"/>
      <c r="R73" s="3"/>
      <c r="S73" s="3"/>
      <c r="T73" s="3"/>
    </row>
    <row r="74" ht="12.75" customHeight="1">
      <c r="A74" s="53"/>
      <c r="B74" s="3"/>
      <c r="C74" s="3"/>
      <c r="D74" s="3"/>
      <c r="E74" s="3"/>
      <c r="F74" s="3"/>
      <c r="G74" s="3"/>
      <c r="H74" s="3"/>
      <c r="I74" s="3"/>
      <c r="J74" s="11"/>
      <c r="K74" s="3"/>
      <c r="L74" s="3"/>
      <c r="M74" s="3"/>
      <c r="N74" s="3"/>
      <c r="O74" s="3"/>
      <c r="P74" s="3"/>
      <c r="Q74" s="3"/>
      <c r="R74" s="3"/>
      <c r="S74" s="3"/>
      <c r="T74" s="3"/>
    </row>
    <row r="75" ht="12.75" customHeight="1">
      <c r="A75" s="53"/>
      <c r="B75" s="3"/>
      <c r="C75" s="3"/>
      <c r="D75" s="3"/>
      <c r="E75" s="3"/>
      <c r="F75" s="3"/>
      <c r="G75" s="3"/>
      <c r="H75" s="3"/>
      <c r="I75" s="3"/>
      <c r="J75" s="11"/>
      <c r="K75" s="3"/>
      <c r="L75" s="3"/>
      <c r="M75" s="3"/>
      <c r="N75" s="3"/>
      <c r="O75" s="3"/>
      <c r="P75" s="3"/>
      <c r="Q75" s="3"/>
      <c r="R75" s="3"/>
      <c r="S75" s="3"/>
      <c r="T75" s="3"/>
    </row>
    <row r="76" ht="12.75" customHeight="1">
      <c r="A76" s="53"/>
      <c r="B76" s="3"/>
      <c r="C76" s="3"/>
      <c r="D76" s="3"/>
      <c r="E76" s="3"/>
      <c r="F76" s="3"/>
      <c r="G76" s="3"/>
      <c r="H76" s="3"/>
      <c r="I76" s="3"/>
      <c r="J76" s="11"/>
      <c r="K76" s="3"/>
      <c r="L76" s="3"/>
      <c r="M76" s="3"/>
      <c r="N76" s="3"/>
      <c r="O76" s="3"/>
      <c r="P76" s="3"/>
      <c r="Q76" s="3"/>
      <c r="R76" s="3"/>
      <c r="S76" s="3"/>
      <c r="T76" s="3"/>
    </row>
    <row r="77" ht="12.75" customHeight="1">
      <c r="A77" s="53"/>
      <c r="B77" s="3"/>
      <c r="C77" s="3"/>
      <c r="D77" s="3"/>
      <c r="E77" s="3"/>
      <c r="F77" s="3"/>
      <c r="G77" s="3"/>
      <c r="H77" s="3"/>
      <c r="I77" s="3"/>
      <c r="J77" s="11"/>
      <c r="K77" s="3"/>
      <c r="L77" s="3"/>
      <c r="M77" s="3"/>
      <c r="N77" s="3"/>
      <c r="O77" s="3"/>
      <c r="P77" s="3"/>
      <c r="Q77" s="3"/>
      <c r="R77" s="3"/>
      <c r="S77" s="3"/>
      <c r="T77" s="3"/>
    </row>
    <row r="78" ht="12.75" customHeight="1">
      <c r="A78" s="53"/>
      <c r="B78" s="3"/>
      <c r="C78" s="3"/>
      <c r="D78" s="3"/>
      <c r="E78" s="3"/>
      <c r="F78" s="3"/>
      <c r="G78" s="3"/>
      <c r="H78" s="3"/>
      <c r="I78" s="3"/>
      <c r="J78" s="11"/>
      <c r="K78" s="3"/>
      <c r="L78" s="3"/>
      <c r="M78" s="3"/>
      <c r="N78" s="3"/>
      <c r="O78" s="3"/>
      <c r="P78" s="3"/>
      <c r="Q78" s="3"/>
      <c r="R78" s="3"/>
      <c r="S78" s="3"/>
      <c r="T78" s="3"/>
    </row>
    <row r="79" ht="12.75" customHeight="1">
      <c r="A79" s="53"/>
      <c r="B79" s="3"/>
      <c r="C79" s="3"/>
      <c r="D79" s="3"/>
      <c r="E79" s="3"/>
      <c r="F79" s="3"/>
      <c r="G79" s="3"/>
      <c r="H79" s="3"/>
      <c r="I79" s="3"/>
      <c r="J79" s="11"/>
      <c r="K79" s="3"/>
      <c r="L79" s="3"/>
      <c r="M79" s="3"/>
      <c r="N79" s="3"/>
      <c r="O79" s="3"/>
      <c r="P79" s="3"/>
      <c r="Q79" s="3"/>
      <c r="R79" s="3"/>
      <c r="S79" s="3"/>
      <c r="T79" s="3"/>
    </row>
    <row r="80" ht="12.75" customHeight="1">
      <c r="A80" s="53"/>
      <c r="B80" s="3"/>
      <c r="C80" s="3"/>
      <c r="D80" s="3"/>
      <c r="E80" s="3"/>
      <c r="F80" s="3"/>
      <c r="G80" s="3"/>
      <c r="H80" s="3"/>
      <c r="I80" s="3"/>
      <c r="J80" s="11"/>
      <c r="K80" s="3"/>
      <c r="L80" s="3"/>
      <c r="M80" s="3"/>
      <c r="N80" s="3"/>
      <c r="O80" s="3"/>
      <c r="P80" s="3"/>
      <c r="Q80" s="3"/>
      <c r="R80" s="3"/>
      <c r="S80" s="3"/>
      <c r="T80" s="3"/>
    </row>
    <row r="81" ht="12.75" customHeight="1">
      <c r="A81" s="53"/>
      <c r="B81" s="3"/>
      <c r="C81" s="3"/>
      <c r="D81" s="3"/>
      <c r="E81" s="3"/>
      <c r="F81" s="3"/>
      <c r="G81" s="3"/>
      <c r="H81" s="3"/>
      <c r="I81" s="3"/>
      <c r="J81" s="11"/>
      <c r="K81" s="3"/>
      <c r="L81" s="3"/>
      <c r="M81" s="3"/>
      <c r="N81" s="3"/>
      <c r="O81" s="3"/>
      <c r="P81" s="3"/>
      <c r="Q81" s="3"/>
      <c r="R81" s="3"/>
      <c r="S81" s="3"/>
      <c r="T81" s="3"/>
    </row>
    <row r="82" ht="12.75" customHeight="1">
      <c r="A82" s="53"/>
      <c r="B82" s="3"/>
      <c r="C82" s="3"/>
      <c r="D82" s="3"/>
      <c r="E82" s="3"/>
      <c r="F82" s="3"/>
      <c r="G82" s="3"/>
      <c r="H82" s="3"/>
      <c r="I82" s="3"/>
      <c r="J82" s="11"/>
      <c r="K82" s="3"/>
      <c r="L82" s="3"/>
      <c r="M82" s="3"/>
      <c r="N82" s="3"/>
      <c r="O82" s="3"/>
      <c r="P82" s="3"/>
      <c r="Q82" s="3"/>
      <c r="R82" s="3"/>
      <c r="S82" s="3"/>
      <c r="T82" s="3"/>
    </row>
    <row r="83" ht="12.75" customHeight="1">
      <c r="A83" s="53"/>
      <c r="B83" s="3"/>
      <c r="C83" s="3"/>
      <c r="D83" s="3"/>
      <c r="E83" s="3"/>
      <c r="F83" s="3"/>
      <c r="G83" s="3"/>
      <c r="H83" s="3"/>
      <c r="I83" s="3"/>
      <c r="J83" s="11"/>
      <c r="K83" s="3"/>
      <c r="L83" s="3"/>
      <c r="M83" s="3"/>
      <c r="N83" s="3"/>
      <c r="O83" s="3"/>
      <c r="P83" s="3"/>
      <c r="Q83" s="3"/>
      <c r="R83" s="3"/>
      <c r="S83" s="3"/>
      <c r="T83" s="3"/>
    </row>
    <row r="84" ht="12.75" customHeight="1">
      <c r="A84" s="53"/>
      <c r="B84" s="3"/>
      <c r="C84" s="3"/>
      <c r="D84" s="3"/>
      <c r="E84" s="3"/>
      <c r="F84" s="3"/>
      <c r="G84" s="3"/>
      <c r="H84" s="3"/>
      <c r="I84" s="3"/>
      <c r="J84" s="11"/>
      <c r="K84" s="3"/>
      <c r="L84" s="3"/>
      <c r="M84" s="3"/>
      <c r="N84" s="3"/>
      <c r="O84" s="3"/>
      <c r="P84" s="3"/>
      <c r="Q84" s="3"/>
      <c r="R84" s="3"/>
      <c r="S84" s="3"/>
      <c r="T84" s="3"/>
    </row>
    <row r="85" ht="12.75" customHeight="1">
      <c r="A85" s="53"/>
      <c r="B85" s="3"/>
      <c r="C85" s="3"/>
      <c r="D85" s="3"/>
      <c r="E85" s="3"/>
      <c r="F85" s="3"/>
      <c r="G85" s="3"/>
      <c r="H85" s="3"/>
      <c r="I85" s="3"/>
      <c r="J85" s="11"/>
      <c r="K85" s="3"/>
      <c r="L85" s="3"/>
      <c r="M85" s="3"/>
      <c r="N85" s="3"/>
      <c r="O85" s="3"/>
      <c r="P85" s="3"/>
      <c r="Q85" s="3"/>
      <c r="R85" s="3"/>
      <c r="S85" s="3"/>
      <c r="T85" s="3"/>
    </row>
    <row r="86" ht="12.75" customHeight="1">
      <c r="A86" s="53"/>
      <c r="B86" s="3"/>
      <c r="C86" s="3"/>
      <c r="D86" s="3"/>
      <c r="E86" s="3"/>
      <c r="F86" s="3"/>
      <c r="G86" s="3"/>
      <c r="H86" s="3"/>
      <c r="I86" s="3"/>
      <c r="J86" s="11"/>
      <c r="K86" s="3"/>
      <c r="L86" s="3"/>
      <c r="M86" s="3"/>
      <c r="N86" s="3"/>
      <c r="O86" s="3"/>
      <c r="P86" s="3"/>
      <c r="Q86" s="3"/>
      <c r="R86" s="3"/>
      <c r="S86" s="3"/>
      <c r="T86" s="3"/>
    </row>
    <row r="87" ht="12.75" customHeight="1">
      <c r="A87" s="53"/>
      <c r="B87" s="3"/>
      <c r="C87" s="3"/>
      <c r="D87" s="3"/>
      <c r="E87" s="3"/>
      <c r="F87" s="3"/>
      <c r="G87" s="3"/>
      <c r="H87" s="3"/>
      <c r="I87" s="3"/>
      <c r="J87" s="11"/>
      <c r="K87" s="3"/>
      <c r="L87" s="3"/>
      <c r="M87" s="3"/>
      <c r="N87" s="3"/>
      <c r="O87" s="3"/>
      <c r="P87" s="3"/>
      <c r="Q87" s="3"/>
      <c r="R87" s="3"/>
      <c r="S87" s="3"/>
      <c r="T87" s="3"/>
    </row>
    <row r="88" ht="12.75" customHeight="1">
      <c r="A88" s="53"/>
      <c r="B88" s="3"/>
      <c r="C88" s="3"/>
      <c r="D88" s="3"/>
      <c r="E88" s="3"/>
      <c r="F88" s="3"/>
      <c r="G88" s="3"/>
      <c r="H88" s="3"/>
      <c r="I88" s="3"/>
      <c r="J88" s="11"/>
      <c r="K88" s="3"/>
      <c r="L88" s="3"/>
      <c r="M88" s="3"/>
      <c r="N88" s="3"/>
      <c r="O88" s="3"/>
      <c r="P88" s="3"/>
      <c r="Q88" s="3"/>
      <c r="R88" s="3"/>
      <c r="S88" s="3"/>
      <c r="T88" s="3"/>
    </row>
    <row r="89" ht="12.75" customHeight="1">
      <c r="A89" s="53"/>
      <c r="B89" s="3"/>
      <c r="C89" s="3"/>
      <c r="D89" s="3"/>
      <c r="E89" s="3"/>
      <c r="F89" s="3"/>
      <c r="G89" s="3"/>
      <c r="H89" s="3"/>
      <c r="I89" s="3"/>
      <c r="J89" s="11"/>
      <c r="K89" s="3"/>
      <c r="L89" s="3"/>
      <c r="M89" s="3"/>
      <c r="N89" s="3"/>
      <c r="O89" s="3"/>
      <c r="P89" s="3"/>
      <c r="Q89" s="3"/>
      <c r="R89" s="3"/>
      <c r="S89" s="3"/>
      <c r="T89" s="3"/>
    </row>
    <row r="90" ht="12.75" customHeight="1">
      <c r="A90" s="53"/>
      <c r="B90" s="3"/>
      <c r="C90" s="3"/>
      <c r="D90" s="3"/>
      <c r="E90" s="3"/>
      <c r="F90" s="3"/>
      <c r="G90" s="3"/>
      <c r="H90" s="3"/>
      <c r="I90" s="3"/>
      <c r="J90" s="11"/>
      <c r="K90" s="3"/>
      <c r="L90" s="3"/>
      <c r="M90" s="3"/>
      <c r="N90" s="3"/>
      <c r="O90" s="3"/>
      <c r="P90" s="3"/>
      <c r="Q90" s="3"/>
      <c r="R90" s="3"/>
      <c r="S90" s="3"/>
      <c r="T90" s="3"/>
    </row>
    <row r="91" ht="12.75" customHeight="1">
      <c r="A91" s="53"/>
      <c r="B91" s="3"/>
      <c r="C91" s="3"/>
      <c r="D91" s="3"/>
      <c r="E91" s="3"/>
      <c r="F91" s="3"/>
      <c r="G91" s="3"/>
      <c r="H91" s="3"/>
      <c r="I91" s="3"/>
      <c r="J91" s="11"/>
      <c r="K91" s="3"/>
      <c r="L91" s="3"/>
      <c r="M91" s="3"/>
      <c r="N91" s="3"/>
      <c r="O91" s="3"/>
      <c r="P91" s="3"/>
      <c r="Q91" s="3"/>
      <c r="R91" s="3"/>
      <c r="S91" s="3"/>
      <c r="T91" s="3"/>
    </row>
    <row r="92" ht="12.75" customHeight="1">
      <c r="A92" s="53"/>
      <c r="B92" s="3"/>
      <c r="C92" s="3"/>
      <c r="D92" s="3"/>
      <c r="E92" s="3"/>
      <c r="F92" s="3"/>
      <c r="G92" s="3"/>
      <c r="H92" s="3"/>
      <c r="I92" s="3"/>
      <c r="J92" s="11"/>
      <c r="K92" s="3"/>
      <c r="L92" s="3"/>
      <c r="M92" s="3"/>
      <c r="N92" s="3"/>
      <c r="O92" s="3"/>
      <c r="P92" s="3"/>
      <c r="Q92" s="3"/>
      <c r="R92" s="3"/>
      <c r="S92" s="3"/>
      <c r="T92" s="3"/>
    </row>
    <row r="93" ht="12.75" customHeight="1">
      <c r="A93" s="53"/>
      <c r="B93" s="3"/>
      <c r="C93" s="3"/>
      <c r="D93" s="3"/>
      <c r="E93" s="3"/>
      <c r="F93" s="3"/>
      <c r="G93" s="3"/>
      <c r="H93" s="3"/>
      <c r="I93" s="3"/>
      <c r="J93" s="11"/>
      <c r="K93" s="3"/>
      <c r="L93" s="3"/>
      <c r="M93" s="3"/>
      <c r="N93" s="3"/>
      <c r="O93" s="3"/>
      <c r="P93" s="3"/>
      <c r="Q93" s="3"/>
      <c r="R93" s="3"/>
      <c r="S93" s="3"/>
      <c r="T93" s="3"/>
    </row>
    <row r="94" ht="12.75" customHeight="1">
      <c r="A94" s="53"/>
      <c r="B94" s="3"/>
      <c r="C94" s="3"/>
      <c r="D94" s="3"/>
      <c r="E94" s="3"/>
      <c r="F94" s="3"/>
      <c r="G94" s="3"/>
      <c r="H94" s="3"/>
      <c r="I94" s="3"/>
      <c r="J94" s="11"/>
      <c r="K94" s="3"/>
      <c r="L94" s="3"/>
      <c r="M94" s="3"/>
      <c r="N94" s="3"/>
      <c r="O94" s="3"/>
      <c r="P94" s="3"/>
      <c r="Q94" s="3"/>
      <c r="R94" s="3"/>
      <c r="S94" s="3"/>
      <c r="T94" s="3"/>
    </row>
    <row r="95" ht="12.75" customHeight="1">
      <c r="A95" s="53"/>
      <c r="B95" s="3"/>
      <c r="C95" s="3"/>
      <c r="D95" s="3"/>
      <c r="E95" s="3"/>
      <c r="F95" s="3"/>
      <c r="G95" s="3"/>
      <c r="H95" s="3"/>
      <c r="I95" s="3"/>
      <c r="J95" s="11"/>
      <c r="K95" s="3"/>
      <c r="L95" s="3"/>
      <c r="M95" s="3"/>
      <c r="N95" s="3"/>
      <c r="O95" s="3"/>
      <c r="P95" s="3"/>
      <c r="Q95" s="3"/>
      <c r="R95" s="3"/>
      <c r="S95" s="3"/>
      <c r="T95" s="3"/>
    </row>
    <row r="96" ht="12.75" customHeight="1">
      <c r="A96" s="53"/>
      <c r="B96" s="3"/>
      <c r="C96" s="3"/>
      <c r="D96" s="3"/>
      <c r="E96" s="3"/>
      <c r="F96" s="3"/>
      <c r="G96" s="3"/>
      <c r="H96" s="3"/>
      <c r="I96" s="3"/>
      <c r="J96" s="11"/>
      <c r="K96" s="3"/>
      <c r="L96" s="3"/>
      <c r="M96" s="3"/>
      <c r="N96" s="3"/>
      <c r="O96" s="3"/>
      <c r="P96" s="3"/>
      <c r="Q96" s="3"/>
      <c r="R96" s="3"/>
      <c r="S96" s="3"/>
      <c r="T96" s="3"/>
    </row>
    <row r="97" ht="12.75" customHeight="1">
      <c r="A97" s="53"/>
      <c r="B97" s="3"/>
      <c r="C97" s="3"/>
      <c r="D97" s="3"/>
      <c r="E97" s="3"/>
      <c r="F97" s="3"/>
      <c r="G97" s="3"/>
      <c r="H97" s="3"/>
      <c r="I97" s="3"/>
      <c r="J97" s="11"/>
      <c r="K97" s="3"/>
      <c r="L97" s="3"/>
      <c r="M97" s="3"/>
      <c r="N97" s="3"/>
      <c r="O97" s="3"/>
      <c r="P97" s="3"/>
      <c r="Q97" s="3"/>
      <c r="R97" s="3"/>
      <c r="S97" s="3"/>
      <c r="T97" s="3"/>
    </row>
    <row r="98" ht="12.75" customHeight="1">
      <c r="A98" s="53"/>
      <c r="B98" s="3"/>
      <c r="C98" s="3"/>
      <c r="D98" s="3"/>
      <c r="E98" s="3"/>
      <c r="F98" s="3"/>
      <c r="G98" s="3"/>
      <c r="H98" s="3"/>
      <c r="I98" s="3"/>
      <c r="J98" s="11"/>
      <c r="K98" s="3"/>
      <c r="L98" s="3"/>
      <c r="M98" s="3"/>
      <c r="N98" s="3"/>
      <c r="O98" s="3"/>
      <c r="P98" s="3"/>
      <c r="Q98" s="3"/>
      <c r="R98" s="3"/>
      <c r="S98" s="3"/>
      <c r="T98" s="3"/>
    </row>
    <row r="99" ht="12.75" customHeight="1">
      <c r="A99" s="53"/>
      <c r="B99" s="3"/>
      <c r="C99" s="3"/>
      <c r="D99" s="3"/>
      <c r="E99" s="3"/>
      <c r="F99" s="3"/>
      <c r="G99" s="3"/>
      <c r="H99" s="3"/>
      <c r="I99" s="3"/>
      <c r="J99" s="11"/>
      <c r="K99" s="3"/>
      <c r="L99" s="3"/>
      <c r="M99" s="3"/>
      <c r="N99" s="3"/>
      <c r="O99" s="3"/>
      <c r="P99" s="3"/>
      <c r="Q99" s="3"/>
      <c r="R99" s="3"/>
      <c r="S99" s="3"/>
      <c r="T99" s="3"/>
    </row>
    <row r="100" ht="12.75" customHeight="1">
      <c r="A100" s="53"/>
      <c r="B100" s="3"/>
      <c r="C100" s="3"/>
      <c r="D100" s="3"/>
      <c r="E100" s="3"/>
      <c r="F100" s="3"/>
      <c r="G100" s="3"/>
      <c r="H100" s="3"/>
      <c r="I100" s="3"/>
      <c r="J100" s="11"/>
      <c r="K100" s="3"/>
      <c r="L100" s="3"/>
      <c r="M100" s="3"/>
      <c r="N100" s="3"/>
      <c r="O100" s="3"/>
      <c r="P100" s="3"/>
      <c r="Q100" s="3"/>
      <c r="R100" s="3"/>
      <c r="S100" s="3"/>
      <c r="T100" s="3"/>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34:J34"/>
    <mergeCell ref="B43:J43"/>
    <mergeCell ref="B46:J46"/>
    <mergeCell ref="B37:J37"/>
    <mergeCell ref="B40:J40"/>
    <mergeCell ref="B31:J31"/>
    <mergeCell ref="B28:J28"/>
    <mergeCell ref="B25:J25"/>
    <mergeCell ref="B13:J13"/>
    <mergeCell ref="B10:J10"/>
    <mergeCell ref="B5:K5"/>
    <mergeCell ref="B6:K6"/>
    <mergeCell ref="B19:J19"/>
    <mergeCell ref="B22:J22"/>
    <mergeCell ref="B16:J16"/>
  </mergeCells>
  <printOptions/>
  <pageMargins bottom="1.0" footer="0.0" header="0.0" left="0.75" right="0.75" top="1.0"/>
  <pageSetup orientation="portrait"/>
  <rowBreaks count="1" manualBreakCount="1">
    <brk id="26" man="1"/>
  </row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0"/>
    <col customWidth="1" min="3" max="14" width="13.29"/>
    <col customWidth="1" min="15" max="15" width="14.43"/>
    <col customWidth="1" min="16"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Summary!B3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2">
        <v>6005.0</v>
      </c>
      <c r="B7" s="1" t="str">
        <f>IF(ISTEXT(VLOOKUP(A7,'Chart of Accounts'!$B$5:$C$50,2,FALSE)),VLOOKUP(A7,'Chart of Accounts'!$B$5:$C$50,2,FALSE),"")</f>
        <v>Membership Revenue</v>
      </c>
      <c r="C7" s="45">
        <v>1137.0</v>
      </c>
      <c r="D7" s="45">
        <v>2026.0</v>
      </c>
      <c r="E7" s="45">
        <v>23289.0</v>
      </c>
      <c r="F7" s="45">
        <v>7822.0</v>
      </c>
      <c r="G7" s="45">
        <v>3199.0</v>
      </c>
      <c r="H7" s="45">
        <v>1011.0</v>
      </c>
      <c r="I7" s="45">
        <v>2318.0</v>
      </c>
      <c r="J7" s="45">
        <v>3846.0</v>
      </c>
      <c r="K7" s="45">
        <v>23119.0</v>
      </c>
      <c r="L7" s="45">
        <v>6688.0</v>
      </c>
      <c r="M7" s="45">
        <v>2599.0</v>
      </c>
      <c r="N7" s="45">
        <v>2221.0</v>
      </c>
      <c r="O7" s="47">
        <f>SUM(C7:N7)</f>
        <v>79275</v>
      </c>
      <c r="P7" s="2"/>
      <c r="Q7" s="2"/>
      <c r="R7" s="2"/>
      <c r="S7" s="2"/>
      <c r="T7" s="2"/>
      <c r="U7" s="2"/>
      <c r="V7" s="2"/>
      <c r="W7" s="2"/>
      <c r="X7" s="2"/>
      <c r="Y7" s="2"/>
      <c r="Z7" s="2"/>
      <c r="AA7" s="2" t="s">
        <v>52</v>
      </c>
      <c r="AB7" s="2" t="str">
        <f>IF(A7="","",A7&amp;"-000000")</f>
        <v>6005-000000</v>
      </c>
      <c r="AC7" s="2">
        <v>100.0</v>
      </c>
      <c r="AD7" s="2" t="str">
        <f>IF(LEN(O1)=3,O1,IF(LEN(O1)=2,0&amp;O1,IF(LEN(O1)=1,0&amp;0&amp;O1,"ERROR")))</f>
        <v>083</v>
      </c>
      <c r="AE7" s="2"/>
      <c r="AF7" s="2"/>
      <c r="AG7" s="2">
        <v>110.0</v>
      </c>
      <c r="AH7" s="2" t="str">
        <f>Summary!$B$2</f>
        <v/>
      </c>
      <c r="AI7" s="48">
        <f t="shared" ref="AI7:AT7" si="1">IF(C7="",0,C7)</f>
        <v>1137</v>
      </c>
      <c r="AJ7" s="48">
        <f t="shared" si="1"/>
        <v>2026</v>
      </c>
      <c r="AK7" s="48">
        <f t="shared" si="1"/>
        <v>23289</v>
      </c>
      <c r="AL7" s="48">
        <f t="shared" si="1"/>
        <v>7822</v>
      </c>
      <c r="AM7" s="48">
        <f t="shared" si="1"/>
        <v>3199</v>
      </c>
      <c r="AN7" s="48">
        <f t="shared" si="1"/>
        <v>1011</v>
      </c>
      <c r="AO7" s="48">
        <f t="shared" si="1"/>
        <v>2318</v>
      </c>
      <c r="AP7" s="48">
        <f t="shared" si="1"/>
        <v>3846</v>
      </c>
      <c r="AQ7" s="48">
        <f t="shared" si="1"/>
        <v>23119</v>
      </c>
      <c r="AR7" s="48">
        <f t="shared" si="1"/>
        <v>6688</v>
      </c>
      <c r="AS7" s="48">
        <f t="shared" si="1"/>
        <v>2599</v>
      </c>
      <c r="AT7" s="48">
        <f t="shared" si="1"/>
        <v>2221</v>
      </c>
    </row>
    <row r="8">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c r="A13" s="2"/>
      <c r="B13" s="2"/>
      <c r="C13" s="2" t="s">
        <v>62</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decimal" operator="greaterThanOrEqual" allowBlank="1" showErrorMessage="1" sqref="C7:N7">
      <formula1>0.0</formula1>
    </dataValidation>
  </dataValidations>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0"/>
    <col customWidth="1" min="3" max="15" width="18.43"/>
    <col customWidth="1" min="16" max="19" width="9.14"/>
    <col customWidth="1" hidden="1" min="20" max="21" width="9.14"/>
    <col customWidth="1" min="22" max="25" width="9.14"/>
    <col customWidth="1" hidden="1" min="26" max="26" width="9.14"/>
    <col customWidth="1" hidden="1" min="27" max="27" width="10.86"/>
    <col customWidth="1" hidden="1" min="28" max="28" width="11.57"/>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'Membership Revenue'!G3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95"/>
      <c r="Q7" s="95"/>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93" t="s">
        <v>119</v>
      </c>
      <c r="B8" s="98"/>
      <c r="C8" s="94"/>
      <c r="D8" s="95"/>
      <c r="E8" s="95"/>
      <c r="F8" s="95"/>
      <c r="G8" s="95"/>
      <c r="H8" s="95"/>
      <c r="I8" s="95"/>
      <c r="J8" s="95"/>
      <c r="K8" s="95"/>
      <c r="L8" s="95"/>
      <c r="M8" s="95"/>
      <c r="N8" s="95"/>
      <c r="O8" s="95"/>
      <c r="P8" s="95"/>
      <c r="Q8" s="95"/>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ht="20.25" customHeight="1">
      <c r="A9" s="99">
        <v>6025.0</v>
      </c>
      <c r="B9" s="101" t="s">
        <v>121</v>
      </c>
      <c r="C9" s="104"/>
      <c r="D9" s="104"/>
      <c r="E9" s="104"/>
      <c r="F9" s="104"/>
      <c r="G9" s="104"/>
      <c r="H9" s="104"/>
      <c r="I9" s="104"/>
      <c r="J9" s="104"/>
      <c r="K9" s="104"/>
      <c r="L9" s="104"/>
      <c r="M9" s="104">
        <v>25500.0</v>
      </c>
      <c r="N9" s="104"/>
      <c r="O9" s="105">
        <f t="shared" ref="O9:O15" si="2">SUM(C9:N9)</f>
        <v>25500</v>
      </c>
      <c r="P9" s="2"/>
      <c r="Q9" s="2"/>
      <c r="R9" s="2"/>
      <c r="S9" s="2"/>
      <c r="T9" s="106" t="s">
        <v>123</v>
      </c>
      <c r="U9" s="2"/>
      <c r="V9" s="2"/>
      <c r="W9" s="2"/>
      <c r="X9" s="2"/>
      <c r="Y9" s="2"/>
      <c r="Z9" s="2"/>
      <c r="AA9" s="2" t="s">
        <v>52</v>
      </c>
      <c r="AB9" s="2" t="str">
        <f t="shared" ref="AB9:AB23" si="3">IF(A9="","",A9&amp;"-000000")</f>
        <v>6025-000000</v>
      </c>
      <c r="AC9" s="2">
        <v>150.0</v>
      </c>
      <c r="AD9" s="2" t="str">
        <f t="shared" ref="AD9:AD23" si="4">IF(LEN($O$1)=3,$O$1,IF(LEN($O$1)=2,0&amp;$O$1,IF(LEN($O$1)=1,0&amp;0&amp;$O$1,"ERROR")))</f>
        <v>083</v>
      </c>
      <c r="AE9" s="2" t="s">
        <v>124</v>
      </c>
      <c r="AF9" s="2"/>
      <c r="AG9" s="2">
        <v>110.0</v>
      </c>
      <c r="AH9" s="2" t="str">
        <f>Summary!$B$2</f>
        <v/>
      </c>
      <c r="AI9" s="2">
        <f t="shared" ref="AI9:AT9" si="1">IF(C9="",0,C9)</f>
        <v>0</v>
      </c>
      <c r="AJ9" s="2">
        <f t="shared" si="1"/>
        <v>0</v>
      </c>
      <c r="AK9" s="2">
        <f t="shared" si="1"/>
        <v>0</v>
      </c>
      <c r="AL9" s="2">
        <f t="shared" si="1"/>
        <v>0</v>
      </c>
      <c r="AM9" s="2">
        <f t="shared" si="1"/>
        <v>0</v>
      </c>
      <c r="AN9" s="2">
        <f t="shared" si="1"/>
        <v>0</v>
      </c>
      <c r="AO9" s="2">
        <f t="shared" si="1"/>
        <v>0</v>
      </c>
      <c r="AP9" s="2">
        <f t="shared" si="1"/>
        <v>0</v>
      </c>
      <c r="AQ9" s="2">
        <f t="shared" si="1"/>
        <v>0</v>
      </c>
      <c r="AR9" s="2">
        <f t="shared" si="1"/>
        <v>0</v>
      </c>
      <c r="AS9" s="110">
        <f t="shared" si="1"/>
        <v>25500</v>
      </c>
      <c r="AT9" s="2">
        <f t="shared" si="1"/>
        <v>0</v>
      </c>
    </row>
    <row r="10" ht="20.25" customHeight="1">
      <c r="A10" s="99">
        <v>6025.0</v>
      </c>
      <c r="B10" s="101" t="s">
        <v>125</v>
      </c>
      <c r="C10" s="104"/>
      <c r="D10" s="104"/>
      <c r="E10" s="104"/>
      <c r="F10" s="104"/>
      <c r="G10" s="104"/>
      <c r="H10" s="104"/>
      <c r="I10" s="104"/>
      <c r="J10" s="104"/>
      <c r="K10" s="104"/>
      <c r="L10" s="104"/>
      <c r="M10" s="104"/>
      <c r="N10" s="104"/>
      <c r="O10" s="105">
        <f t="shared" si="2"/>
        <v>0</v>
      </c>
      <c r="P10" s="2"/>
      <c r="Q10" s="2"/>
      <c r="R10" s="2"/>
      <c r="S10" s="2"/>
      <c r="T10" s="2" t="s">
        <v>128</v>
      </c>
      <c r="U10" s="2">
        <v>7004.0</v>
      </c>
      <c r="V10" s="2"/>
      <c r="W10" s="2"/>
      <c r="X10" s="2"/>
      <c r="Y10" s="2"/>
      <c r="Z10" s="2"/>
      <c r="AA10" s="2" t="s">
        <v>52</v>
      </c>
      <c r="AB10" s="2" t="str">
        <f t="shared" si="3"/>
        <v>6025-000000</v>
      </c>
      <c r="AC10" s="2">
        <v>150.0</v>
      </c>
      <c r="AD10" s="2" t="str">
        <f t="shared" si="4"/>
        <v>083</v>
      </c>
      <c r="AE10" s="2" t="s">
        <v>130</v>
      </c>
      <c r="AF10" s="2"/>
      <c r="AG10" s="2">
        <v>110.0</v>
      </c>
      <c r="AH10" s="2" t="str">
        <f>Summary!$B$2</f>
        <v/>
      </c>
      <c r="AI10" s="2">
        <f t="shared" ref="AI10:AT10" si="5">IF(C10="",0,C10)</f>
        <v>0</v>
      </c>
      <c r="AJ10" s="2">
        <f t="shared" si="5"/>
        <v>0</v>
      </c>
      <c r="AK10" s="2">
        <f t="shared" si="5"/>
        <v>0</v>
      </c>
      <c r="AL10" s="2">
        <f t="shared" si="5"/>
        <v>0</v>
      </c>
      <c r="AM10" s="2">
        <f t="shared" si="5"/>
        <v>0</v>
      </c>
      <c r="AN10" s="2">
        <f t="shared" si="5"/>
        <v>0</v>
      </c>
      <c r="AO10" s="2">
        <f t="shared" si="5"/>
        <v>0</v>
      </c>
      <c r="AP10" s="2">
        <f t="shared" si="5"/>
        <v>0</v>
      </c>
      <c r="AQ10" s="2">
        <f t="shared" si="5"/>
        <v>0</v>
      </c>
      <c r="AR10" s="2">
        <f t="shared" si="5"/>
        <v>0</v>
      </c>
      <c r="AS10" s="2">
        <f t="shared" si="5"/>
        <v>0</v>
      </c>
      <c r="AT10" s="2">
        <f t="shared" si="5"/>
        <v>0</v>
      </c>
    </row>
    <row r="11" ht="20.25" customHeight="1">
      <c r="A11" s="99">
        <v>6025.0</v>
      </c>
      <c r="B11" s="101" t="s">
        <v>132</v>
      </c>
      <c r="C11" s="104"/>
      <c r="D11" s="104"/>
      <c r="E11" s="104"/>
      <c r="F11" s="104"/>
      <c r="G11" s="104"/>
      <c r="H11" s="104"/>
      <c r="I11" s="104"/>
      <c r="J11" s="104"/>
      <c r="K11" s="104"/>
      <c r="L11" s="104"/>
      <c r="M11" s="104"/>
      <c r="N11" s="104"/>
      <c r="O11" s="105">
        <f t="shared" si="2"/>
        <v>0</v>
      </c>
      <c r="P11" s="2"/>
      <c r="Q11" s="2"/>
      <c r="R11" s="2"/>
      <c r="S11" s="2"/>
      <c r="T11" s="2" t="s">
        <v>133</v>
      </c>
      <c r="U11" s="2">
        <v>7006.0</v>
      </c>
      <c r="V11" s="2"/>
      <c r="W11" s="2"/>
      <c r="X11" s="2"/>
      <c r="Y11" s="2"/>
      <c r="Z11" s="2"/>
      <c r="AA11" s="2" t="s">
        <v>52</v>
      </c>
      <c r="AB11" s="2" t="str">
        <f t="shared" si="3"/>
        <v>6025-000000</v>
      </c>
      <c r="AC11" s="2">
        <v>150.0</v>
      </c>
      <c r="AD11" s="2" t="str">
        <f t="shared" si="4"/>
        <v>083</v>
      </c>
      <c r="AE11" s="2" t="s">
        <v>134</v>
      </c>
      <c r="AF11" s="2"/>
      <c r="AG11" s="2">
        <v>110.0</v>
      </c>
      <c r="AH11" s="2" t="str">
        <f>Summary!$B$2</f>
        <v/>
      </c>
      <c r="AI11" s="2">
        <f t="shared" ref="AI11:AT11" si="6">IF(C11="",0,C11)</f>
        <v>0</v>
      </c>
      <c r="AJ11" s="2">
        <f t="shared" si="6"/>
        <v>0</v>
      </c>
      <c r="AK11" s="2">
        <f t="shared" si="6"/>
        <v>0</v>
      </c>
      <c r="AL11" s="2">
        <f t="shared" si="6"/>
        <v>0</v>
      </c>
      <c r="AM11" s="2">
        <f t="shared" si="6"/>
        <v>0</v>
      </c>
      <c r="AN11" s="2">
        <f t="shared" si="6"/>
        <v>0</v>
      </c>
      <c r="AO11" s="2">
        <f t="shared" si="6"/>
        <v>0</v>
      </c>
      <c r="AP11" s="2">
        <f t="shared" si="6"/>
        <v>0</v>
      </c>
      <c r="AQ11" s="2">
        <f t="shared" si="6"/>
        <v>0</v>
      </c>
      <c r="AR11" s="2">
        <f t="shared" si="6"/>
        <v>0</v>
      </c>
      <c r="AS11" s="2">
        <f t="shared" si="6"/>
        <v>0</v>
      </c>
      <c r="AT11" s="2">
        <f t="shared" si="6"/>
        <v>0</v>
      </c>
    </row>
    <row r="12" ht="20.25" customHeight="1">
      <c r="A12" s="99">
        <v>6025.0</v>
      </c>
      <c r="B12" s="101" t="s">
        <v>136</v>
      </c>
      <c r="C12" s="104"/>
      <c r="D12" s="104"/>
      <c r="E12" s="104"/>
      <c r="F12" s="104"/>
      <c r="G12" s="104"/>
      <c r="H12" s="104"/>
      <c r="I12" s="104"/>
      <c r="J12" s="104"/>
      <c r="K12" s="104"/>
      <c r="L12" s="104"/>
      <c r="M12" s="104"/>
      <c r="N12" s="104"/>
      <c r="O12" s="105">
        <f t="shared" si="2"/>
        <v>0</v>
      </c>
      <c r="P12" s="2"/>
      <c r="Q12" s="2"/>
      <c r="R12" s="2"/>
      <c r="S12" s="2"/>
      <c r="T12" s="2" t="s">
        <v>138</v>
      </c>
      <c r="U12" s="2">
        <v>7008.0</v>
      </c>
      <c r="V12" s="2"/>
      <c r="W12" s="2"/>
      <c r="X12" s="2"/>
      <c r="Y12" s="2"/>
      <c r="Z12" s="2"/>
      <c r="AA12" s="2" t="s">
        <v>52</v>
      </c>
      <c r="AB12" s="2" t="str">
        <f t="shared" si="3"/>
        <v>6025-000000</v>
      </c>
      <c r="AC12" s="2">
        <v>150.0</v>
      </c>
      <c r="AD12" s="2" t="str">
        <f t="shared" si="4"/>
        <v>083</v>
      </c>
      <c r="AE12" s="2" t="s">
        <v>139</v>
      </c>
      <c r="AF12" s="2"/>
      <c r="AG12" s="2">
        <v>110.0</v>
      </c>
      <c r="AH12" s="2" t="str">
        <f>Summary!$B$2</f>
        <v/>
      </c>
      <c r="AI12" s="2">
        <f t="shared" ref="AI12:AT12" si="7">IF(C12="",0,C12)</f>
        <v>0</v>
      </c>
      <c r="AJ12" s="2">
        <f t="shared" si="7"/>
        <v>0</v>
      </c>
      <c r="AK12" s="2">
        <f t="shared" si="7"/>
        <v>0</v>
      </c>
      <c r="AL12" s="2">
        <f t="shared" si="7"/>
        <v>0</v>
      </c>
      <c r="AM12" s="2">
        <f t="shared" si="7"/>
        <v>0</v>
      </c>
      <c r="AN12" s="2">
        <f t="shared" si="7"/>
        <v>0</v>
      </c>
      <c r="AO12" s="2">
        <f t="shared" si="7"/>
        <v>0</v>
      </c>
      <c r="AP12" s="2">
        <f t="shared" si="7"/>
        <v>0</v>
      </c>
      <c r="AQ12" s="2">
        <f t="shared" si="7"/>
        <v>0</v>
      </c>
      <c r="AR12" s="2">
        <f t="shared" si="7"/>
        <v>0</v>
      </c>
      <c r="AS12" s="2">
        <f t="shared" si="7"/>
        <v>0</v>
      </c>
      <c r="AT12" s="2">
        <f t="shared" si="7"/>
        <v>0</v>
      </c>
    </row>
    <row r="13" ht="20.25" customHeight="1">
      <c r="A13" s="99">
        <v>6025.0</v>
      </c>
      <c r="B13" s="101" t="s">
        <v>144</v>
      </c>
      <c r="C13" s="104"/>
      <c r="D13" s="104"/>
      <c r="E13" s="104"/>
      <c r="F13" s="104"/>
      <c r="G13" s="104"/>
      <c r="H13" s="104"/>
      <c r="I13" s="104"/>
      <c r="J13" s="104"/>
      <c r="K13" s="104"/>
      <c r="L13" s="104"/>
      <c r="M13" s="104"/>
      <c r="N13" s="104"/>
      <c r="O13" s="105">
        <f t="shared" si="2"/>
        <v>0</v>
      </c>
      <c r="P13" s="2"/>
      <c r="Q13" s="2"/>
      <c r="R13" s="2"/>
      <c r="S13" s="2"/>
      <c r="T13" s="2" t="s">
        <v>146</v>
      </c>
      <c r="U13" s="2">
        <v>7010.0</v>
      </c>
      <c r="V13" s="2"/>
      <c r="W13" s="2"/>
      <c r="X13" s="2"/>
      <c r="Y13" s="2"/>
      <c r="Z13" s="2"/>
      <c r="AA13" s="2" t="s">
        <v>52</v>
      </c>
      <c r="AB13" s="2" t="str">
        <f t="shared" si="3"/>
        <v>6025-000000</v>
      </c>
      <c r="AC13" s="2">
        <v>150.0</v>
      </c>
      <c r="AD13" s="2" t="str">
        <f t="shared" si="4"/>
        <v>083</v>
      </c>
      <c r="AE13" s="2" t="s">
        <v>147</v>
      </c>
      <c r="AF13" s="2"/>
      <c r="AG13" s="2">
        <v>110.0</v>
      </c>
      <c r="AH13" s="2" t="str">
        <f>Summary!$B$2</f>
        <v/>
      </c>
      <c r="AI13" s="2">
        <f t="shared" ref="AI13:AT13" si="8">IF(C13="",0,C13)</f>
        <v>0</v>
      </c>
      <c r="AJ13" s="2">
        <f t="shared" si="8"/>
        <v>0</v>
      </c>
      <c r="AK13" s="2">
        <f t="shared" si="8"/>
        <v>0</v>
      </c>
      <c r="AL13" s="2">
        <f t="shared" si="8"/>
        <v>0</v>
      </c>
      <c r="AM13" s="2">
        <f t="shared" si="8"/>
        <v>0</v>
      </c>
      <c r="AN13" s="2">
        <f t="shared" si="8"/>
        <v>0</v>
      </c>
      <c r="AO13" s="2">
        <f t="shared" si="8"/>
        <v>0</v>
      </c>
      <c r="AP13" s="2">
        <f t="shared" si="8"/>
        <v>0</v>
      </c>
      <c r="AQ13" s="2">
        <f t="shared" si="8"/>
        <v>0</v>
      </c>
      <c r="AR13" s="2">
        <f t="shared" si="8"/>
        <v>0</v>
      </c>
      <c r="AS13" s="2">
        <f t="shared" si="8"/>
        <v>0</v>
      </c>
      <c r="AT13" s="2">
        <f t="shared" si="8"/>
        <v>0</v>
      </c>
    </row>
    <row r="14" ht="20.25" customHeight="1">
      <c r="A14" s="99">
        <v>6025.0</v>
      </c>
      <c r="B14" s="101" t="s">
        <v>150</v>
      </c>
      <c r="C14" s="104"/>
      <c r="D14" s="104"/>
      <c r="E14" s="104"/>
      <c r="F14" s="104"/>
      <c r="G14" s="104"/>
      <c r="H14" s="104"/>
      <c r="I14" s="104"/>
      <c r="J14" s="104"/>
      <c r="K14" s="104"/>
      <c r="L14" s="104"/>
      <c r="M14" s="104"/>
      <c r="N14" s="104"/>
      <c r="O14" s="105">
        <f t="shared" si="2"/>
        <v>0</v>
      </c>
      <c r="P14" s="2"/>
      <c r="Q14" s="2"/>
      <c r="R14" s="2"/>
      <c r="S14" s="2"/>
      <c r="T14" s="2" t="s">
        <v>151</v>
      </c>
      <c r="U14" s="2">
        <v>7012.0</v>
      </c>
      <c r="V14" s="2"/>
      <c r="W14" s="2"/>
      <c r="X14" s="2"/>
      <c r="Y14" s="2"/>
      <c r="Z14" s="2"/>
      <c r="AA14" s="2" t="s">
        <v>52</v>
      </c>
      <c r="AB14" s="2" t="str">
        <f t="shared" si="3"/>
        <v>6025-000000</v>
      </c>
      <c r="AC14" s="2">
        <v>150.0</v>
      </c>
      <c r="AD14" s="2" t="str">
        <f t="shared" si="4"/>
        <v>083</v>
      </c>
      <c r="AE14" s="2" t="s">
        <v>152</v>
      </c>
      <c r="AF14" s="2"/>
      <c r="AG14" s="2">
        <v>110.0</v>
      </c>
      <c r="AH14" s="2" t="str">
        <f>Summary!$B$2</f>
        <v/>
      </c>
      <c r="AI14" s="2">
        <f t="shared" ref="AI14:AT14" si="9">IF(C14="",0,C14)</f>
        <v>0</v>
      </c>
      <c r="AJ14" s="2">
        <f t="shared" si="9"/>
        <v>0</v>
      </c>
      <c r="AK14" s="2">
        <f t="shared" si="9"/>
        <v>0</v>
      </c>
      <c r="AL14" s="2">
        <f t="shared" si="9"/>
        <v>0</v>
      </c>
      <c r="AM14" s="2">
        <f t="shared" si="9"/>
        <v>0</v>
      </c>
      <c r="AN14" s="2">
        <f t="shared" si="9"/>
        <v>0</v>
      </c>
      <c r="AO14" s="2">
        <f t="shared" si="9"/>
        <v>0</v>
      </c>
      <c r="AP14" s="2">
        <f t="shared" si="9"/>
        <v>0</v>
      </c>
      <c r="AQ14" s="2">
        <f t="shared" si="9"/>
        <v>0</v>
      </c>
      <c r="AR14" s="2">
        <f t="shared" si="9"/>
        <v>0</v>
      </c>
      <c r="AS14" s="2">
        <f t="shared" si="9"/>
        <v>0</v>
      </c>
      <c r="AT14" s="2">
        <f t="shared" si="9"/>
        <v>0</v>
      </c>
    </row>
    <row r="15" ht="20.25" customHeight="1">
      <c r="A15" s="99">
        <v>6025.0</v>
      </c>
      <c r="B15" s="101" t="s">
        <v>153</v>
      </c>
      <c r="C15" s="104"/>
      <c r="D15" s="104"/>
      <c r="E15" s="104"/>
      <c r="F15" s="104"/>
      <c r="G15" s="104"/>
      <c r="H15" s="104"/>
      <c r="I15" s="104"/>
      <c r="J15" s="104"/>
      <c r="K15" s="104"/>
      <c r="L15" s="104"/>
      <c r="M15" s="104"/>
      <c r="N15" s="104"/>
      <c r="O15" s="105">
        <f t="shared" si="2"/>
        <v>0</v>
      </c>
      <c r="P15" s="2"/>
      <c r="Q15" s="2"/>
      <c r="R15" s="2"/>
      <c r="S15" s="2"/>
      <c r="T15" s="2" t="s">
        <v>155</v>
      </c>
      <c r="U15" s="2">
        <v>7014.0</v>
      </c>
      <c r="V15" s="2"/>
      <c r="W15" s="2"/>
      <c r="X15" s="2"/>
      <c r="Y15" s="2"/>
      <c r="Z15" s="2"/>
      <c r="AA15" s="2" t="s">
        <v>52</v>
      </c>
      <c r="AB15" s="2" t="str">
        <f t="shared" si="3"/>
        <v>6025-000000</v>
      </c>
      <c r="AC15" s="2">
        <v>150.0</v>
      </c>
      <c r="AD15" s="2" t="str">
        <f t="shared" si="4"/>
        <v>083</v>
      </c>
      <c r="AE15" s="2" t="s">
        <v>156</v>
      </c>
      <c r="AF15" s="2"/>
      <c r="AG15" s="2">
        <v>110.0</v>
      </c>
      <c r="AH15" s="2" t="str">
        <f>Summary!$B$2</f>
        <v/>
      </c>
      <c r="AI15" s="2">
        <f t="shared" ref="AI15:AT15" si="10">IF(C15="",0,C15)</f>
        <v>0</v>
      </c>
      <c r="AJ15" s="2">
        <f t="shared" si="10"/>
        <v>0</v>
      </c>
      <c r="AK15" s="2">
        <f t="shared" si="10"/>
        <v>0</v>
      </c>
      <c r="AL15" s="2">
        <f t="shared" si="10"/>
        <v>0</v>
      </c>
      <c r="AM15" s="2">
        <f t="shared" si="10"/>
        <v>0</v>
      </c>
      <c r="AN15" s="2">
        <f t="shared" si="10"/>
        <v>0</v>
      </c>
      <c r="AO15" s="2">
        <f t="shared" si="10"/>
        <v>0</v>
      </c>
      <c r="AP15" s="2">
        <f t="shared" si="10"/>
        <v>0</v>
      </c>
      <c r="AQ15" s="2">
        <f t="shared" si="10"/>
        <v>0</v>
      </c>
      <c r="AR15" s="2">
        <f t="shared" si="10"/>
        <v>0</v>
      </c>
      <c r="AS15" s="2">
        <f t="shared" si="10"/>
        <v>0</v>
      </c>
      <c r="AT15" s="2">
        <f t="shared" si="10"/>
        <v>0</v>
      </c>
    </row>
    <row r="16" ht="20.25" customHeight="1">
      <c r="A16" s="99">
        <v>6050.0</v>
      </c>
      <c r="B16" s="101" t="s">
        <v>158</v>
      </c>
      <c r="C16" s="104"/>
      <c r="D16" s="104"/>
      <c r="E16" s="104"/>
      <c r="F16" s="104"/>
      <c r="G16" s="104"/>
      <c r="H16" s="104"/>
      <c r="I16" s="104"/>
      <c r="J16" s="104"/>
      <c r="K16" s="104"/>
      <c r="L16" s="104"/>
      <c r="M16" s="104"/>
      <c r="N16" s="104"/>
      <c r="O16" s="105">
        <f t="shared" ref="O16:O18" si="12">-SUM(C16:N16)</f>
        <v>0</v>
      </c>
      <c r="P16" s="2"/>
      <c r="Q16" s="2"/>
      <c r="R16" s="2"/>
      <c r="S16" s="2"/>
      <c r="T16" s="2" t="s">
        <v>159</v>
      </c>
      <c r="U16" s="2">
        <v>7016.0</v>
      </c>
      <c r="V16" s="2"/>
      <c r="W16" s="2"/>
      <c r="X16" s="2"/>
      <c r="Y16" s="2"/>
      <c r="Z16" s="2"/>
      <c r="AA16" s="2" t="s">
        <v>52</v>
      </c>
      <c r="AB16" s="2" t="str">
        <f t="shared" si="3"/>
        <v>6050-000000</v>
      </c>
      <c r="AC16" s="2">
        <v>150.0</v>
      </c>
      <c r="AD16" s="2" t="str">
        <f t="shared" si="4"/>
        <v>083</v>
      </c>
      <c r="AE16" s="2"/>
      <c r="AF16" s="2"/>
      <c r="AG16" s="2">
        <v>110.0</v>
      </c>
      <c r="AH16" s="2" t="str">
        <f>Summary!$B$2</f>
        <v/>
      </c>
      <c r="AI16" s="2">
        <f t="shared" ref="AI16:AT16" si="11">IF(C16="",0,C16)</f>
        <v>0</v>
      </c>
      <c r="AJ16" s="2">
        <f t="shared" si="11"/>
        <v>0</v>
      </c>
      <c r="AK16" s="2">
        <f t="shared" si="11"/>
        <v>0</v>
      </c>
      <c r="AL16" s="2">
        <f t="shared" si="11"/>
        <v>0</v>
      </c>
      <c r="AM16" s="2">
        <f t="shared" si="11"/>
        <v>0</v>
      </c>
      <c r="AN16" s="2">
        <f t="shared" si="11"/>
        <v>0</v>
      </c>
      <c r="AO16" s="2">
        <f t="shared" si="11"/>
        <v>0</v>
      </c>
      <c r="AP16" s="2">
        <f t="shared" si="11"/>
        <v>0</v>
      </c>
      <c r="AQ16" s="2">
        <f t="shared" si="11"/>
        <v>0</v>
      </c>
      <c r="AR16" s="2">
        <f t="shared" si="11"/>
        <v>0</v>
      </c>
      <c r="AS16" s="2">
        <f t="shared" si="11"/>
        <v>0</v>
      </c>
      <c r="AT16" s="2">
        <f t="shared" si="11"/>
        <v>0</v>
      </c>
    </row>
    <row r="17" ht="20.25" customHeight="1">
      <c r="A17" s="99">
        <v>6055.0</v>
      </c>
      <c r="B17" s="101" t="s">
        <v>161</v>
      </c>
      <c r="C17" s="104"/>
      <c r="D17" s="104"/>
      <c r="E17" s="104"/>
      <c r="F17" s="104"/>
      <c r="G17" s="104"/>
      <c r="H17" s="104"/>
      <c r="I17" s="104"/>
      <c r="J17" s="104"/>
      <c r="K17" s="104"/>
      <c r="L17" s="104"/>
      <c r="M17" s="104">
        <v>500.0</v>
      </c>
      <c r="N17" s="104"/>
      <c r="O17" s="105">
        <f t="shared" si="12"/>
        <v>-500</v>
      </c>
      <c r="P17" s="2"/>
      <c r="Q17" s="2"/>
      <c r="R17" s="2"/>
      <c r="S17" s="2"/>
      <c r="T17" s="2" t="s">
        <v>163</v>
      </c>
      <c r="U17" s="2">
        <v>7018.0</v>
      </c>
      <c r="V17" s="2"/>
      <c r="W17" s="2"/>
      <c r="X17" s="2"/>
      <c r="Y17" s="2"/>
      <c r="Z17" s="2"/>
      <c r="AA17" s="2" t="s">
        <v>52</v>
      </c>
      <c r="AB17" s="2" t="str">
        <f t="shared" si="3"/>
        <v>6055-000000</v>
      </c>
      <c r="AC17" s="2">
        <v>150.0</v>
      </c>
      <c r="AD17" s="2" t="str">
        <f t="shared" si="4"/>
        <v>083</v>
      </c>
      <c r="AE17" s="2"/>
      <c r="AF17" s="2"/>
      <c r="AG17" s="2">
        <v>110.0</v>
      </c>
      <c r="AH17" s="2" t="str">
        <f>Summary!$B$2</f>
        <v/>
      </c>
      <c r="AI17" s="2">
        <f t="shared" ref="AI17:AT17" si="13">IF(C17="",0,C17)</f>
        <v>0</v>
      </c>
      <c r="AJ17" s="2">
        <f t="shared" si="13"/>
        <v>0</v>
      </c>
      <c r="AK17" s="2">
        <f t="shared" si="13"/>
        <v>0</v>
      </c>
      <c r="AL17" s="2">
        <f t="shared" si="13"/>
        <v>0</v>
      </c>
      <c r="AM17" s="2">
        <f t="shared" si="13"/>
        <v>0</v>
      </c>
      <c r="AN17" s="2">
        <f t="shared" si="13"/>
        <v>0</v>
      </c>
      <c r="AO17" s="2">
        <f t="shared" si="13"/>
        <v>0</v>
      </c>
      <c r="AP17" s="2">
        <f t="shared" si="13"/>
        <v>0</v>
      </c>
      <c r="AQ17" s="2">
        <f t="shared" si="13"/>
        <v>0</v>
      </c>
      <c r="AR17" s="2">
        <f t="shared" si="13"/>
        <v>0</v>
      </c>
      <c r="AS17" s="110">
        <f t="shared" si="13"/>
        <v>500</v>
      </c>
      <c r="AT17" s="2">
        <f t="shared" si="13"/>
        <v>0</v>
      </c>
    </row>
    <row r="18" ht="20.25" customHeight="1">
      <c r="A18" s="99">
        <v>6060.0</v>
      </c>
      <c r="B18" s="101" t="s">
        <v>157</v>
      </c>
      <c r="C18" s="104"/>
      <c r="D18" s="104"/>
      <c r="E18" s="104"/>
      <c r="F18" s="104"/>
      <c r="G18" s="104"/>
      <c r="H18" s="104"/>
      <c r="I18" s="104"/>
      <c r="J18" s="104"/>
      <c r="K18" s="104"/>
      <c r="L18" s="104"/>
      <c r="M18" s="104"/>
      <c r="N18" s="104"/>
      <c r="O18" s="105">
        <f t="shared" si="12"/>
        <v>0</v>
      </c>
      <c r="P18" s="2"/>
      <c r="Q18" s="2"/>
      <c r="R18" s="2"/>
      <c r="S18" s="2"/>
      <c r="T18" s="2" t="s">
        <v>165</v>
      </c>
      <c r="U18" s="2">
        <v>7020.0</v>
      </c>
      <c r="V18" s="2"/>
      <c r="W18" s="2"/>
      <c r="X18" s="2"/>
      <c r="Y18" s="2"/>
      <c r="Z18" s="2"/>
      <c r="AA18" s="2" t="s">
        <v>52</v>
      </c>
      <c r="AB18" s="2" t="str">
        <f t="shared" si="3"/>
        <v>6060-000000</v>
      </c>
      <c r="AC18" s="2">
        <v>150.0</v>
      </c>
      <c r="AD18" s="2" t="str">
        <f t="shared" si="4"/>
        <v>083</v>
      </c>
      <c r="AE18" s="2"/>
      <c r="AF18" s="2"/>
      <c r="AG18" s="2">
        <v>110.0</v>
      </c>
      <c r="AH18" s="2" t="str">
        <f>Summary!$B$2</f>
        <v/>
      </c>
      <c r="AI18" s="2">
        <f t="shared" ref="AI18:AT18" si="14">IF(C18="",0,C18)</f>
        <v>0</v>
      </c>
      <c r="AJ18" s="2">
        <f t="shared" si="14"/>
        <v>0</v>
      </c>
      <c r="AK18" s="2">
        <f t="shared" si="14"/>
        <v>0</v>
      </c>
      <c r="AL18" s="2">
        <f t="shared" si="14"/>
        <v>0</v>
      </c>
      <c r="AM18" s="2">
        <f t="shared" si="14"/>
        <v>0</v>
      </c>
      <c r="AN18" s="2">
        <f t="shared" si="14"/>
        <v>0</v>
      </c>
      <c r="AO18" s="2">
        <f t="shared" si="14"/>
        <v>0</v>
      </c>
      <c r="AP18" s="2">
        <f t="shared" si="14"/>
        <v>0</v>
      </c>
      <c r="AQ18" s="2">
        <f t="shared" si="14"/>
        <v>0</v>
      </c>
      <c r="AR18" s="2">
        <f t="shared" si="14"/>
        <v>0</v>
      </c>
      <c r="AS18" s="2">
        <f t="shared" si="14"/>
        <v>0</v>
      </c>
      <c r="AT18" s="2">
        <f t="shared" si="14"/>
        <v>0</v>
      </c>
    </row>
    <row r="19" ht="20.25" customHeight="1">
      <c r="A19" s="99">
        <v>6030.0</v>
      </c>
      <c r="B19" s="101" t="s">
        <v>167</v>
      </c>
      <c r="C19" s="104"/>
      <c r="D19" s="104"/>
      <c r="E19" s="104"/>
      <c r="F19" s="104"/>
      <c r="G19" s="104"/>
      <c r="H19" s="104"/>
      <c r="I19" s="104"/>
      <c r="J19" s="104"/>
      <c r="K19" s="104"/>
      <c r="L19" s="104"/>
      <c r="M19" s="104">
        <v>500.0</v>
      </c>
      <c r="N19" s="104"/>
      <c r="O19" s="105">
        <f t="shared" ref="O19:O23" si="16">SUM(C19:N19)</f>
        <v>500</v>
      </c>
      <c r="P19" s="2"/>
      <c r="Q19" s="2"/>
      <c r="R19" s="2"/>
      <c r="S19" s="2"/>
      <c r="T19" s="2" t="s">
        <v>168</v>
      </c>
      <c r="U19" s="2">
        <v>7022.0</v>
      </c>
      <c r="V19" s="2"/>
      <c r="W19" s="2"/>
      <c r="X19" s="2"/>
      <c r="Y19" s="2"/>
      <c r="Z19" s="2"/>
      <c r="AA19" s="2" t="s">
        <v>52</v>
      </c>
      <c r="AB19" s="2" t="str">
        <f t="shared" si="3"/>
        <v>6030-000000</v>
      </c>
      <c r="AC19" s="2">
        <v>150.0</v>
      </c>
      <c r="AD19" s="2" t="str">
        <f t="shared" si="4"/>
        <v>083</v>
      </c>
      <c r="AE19" s="2"/>
      <c r="AF19" s="2"/>
      <c r="AG19" s="2">
        <v>110.0</v>
      </c>
      <c r="AH19" s="2" t="str">
        <f>Summary!$B$2</f>
        <v/>
      </c>
      <c r="AI19" s="2">
        <f t="shared" ref="AI19:AT19" si="15">IF(C19="",0,C19)</f>
        <v>0</v>
      </c>
      <c r="AJ19" s="2">
        <f t="shared" si="15"/>
        <v>0</v>
      </c>
      <c r="AK19" s="2">
        <f t="shared" si="15"/>
        <v>0</v>
      </c>
      <c r="AL19" s="2">
        <f t="shared" si="15"/>
        <v>0</v>
      </c>
      <c r="AM19" s="2">
        <f t="shared" si="15"/>
        <v>0</v>
      </c>
      <c r="AN19" s="2">
        <f t="shared" si="15"/>
        <v>0</v>
      </c>
      <c r="AO19" s="2">
        <f t="shared" si="15"/>
        <v>0</v>
      </c>
      <c r="AP19" s="2">
        <f t="shared" si="15"/>
        <v>0</v>
      </c>
      <c r="AQ19" s="2">
        <f t="shared" si="15"/>
        <v>0</v>
      </c>
      <c r="AR19" s="2">
        <f t="shared" si="15"/>
        <v>0</v>
      </c>
      <c r="AS19" s="110">
        <f t="shared" si="15"/>
        <v>500</v>
      </c>
      <c r="AT19" s="2">
        <f t="shared" si="15"/>
        <v>0</v>
      </c>
    </row>
    <row r="20" ht="20.25" customHeight="1">
      <c r="A20" s="99">
        <v>6035.0</v>
      </c>
      <c r="B20" s="101" t="s">
        <v>170</v>
      </c>
      <c r="C20" s="104"/>
      <c r="D20" s="104"/>
      <c r="E20" s="104"/>
      <c r="F20" s="104"/>
      <c r="G20" s="104"/>
      <c r="H20" s="104"/>
      <c r="I20" s="104"/>
      <c r="J20" s="104"/>
      <c r="K20" s="104"/>
      <c r="L20" s="104"/>
      <c r="M20" s="104">
        <v>350.0</v>
      </c>
      <c r="N20" s="104"/>
      <c r="O20" s="105">
        <f t="shared" si="16"/>
        <v>350</v>
      </c>
      <c r="P20" s="2"/>
      <c r="Q20" s="2"/>
      <c r="R20" s="2"/>
      <c r="S20" s="2"/>
      <c r="T20" s="2" t="s">
        <v>171</v>
      </c>
      <c r="U20" s="2">
        <v>7024.0</v>
      </c>
      <c r="V20" s="2"/>
      <c r="W20" s="2"/>
      <c r="X20" s="2"/>
      <c r="Y20" s="2"/>
      <c r="Z20" s="2"/>
      <c r="AA20" s="2" t="s">
        <v>52</v>
      </c>
      <c r="AB20" s="2" t="str">
        <f t="shared" si="3"/>
        <v>6035-000000</v>
      </c>
      <c r="AC20" s="2">
        <v>150.0</v>
      </c>
      <c r="AD20" s="2" t="str">
        <f t="shared" si="4"/>
        <v>083</v>
      </c>
      <c r="AE20" s="2"/>
      <c r="AF20" s="2"/>
      <c r="AG20" s="2">
        <v>110.0</v>
      </c>
      <c r="AH20" s="2" t="str">
        <f>Summary!$B$2</f>
        <v/>
      </c>
      <c r="AI20" s="2">
        <f t="shared" ref="AI20:AT20" si="17">IF(C20="",0,C20)</f>
        <v>0</v>
      </c>
      <c r="AJ20" s="2">
        <f t="shared" si="17"/>
        <v>0</v>
      </c>
      <c r="AK20" s="2">
        <f t="shared" si="17"/>
        <v>0</v>
      </c>
      <c r="AL20" s="2">
        <f t="shared" si="17"/>
        <v>0</v>
      </c>
      <c r="AM20" s="2">
        <f t="shared" si="17"/>
        <v>0</v>
      </c>
      <c r="AN20" s="2">
        <f t="shared" si="17"/>
        <v>0</v>
      </c>
      <c r="AO20" s="2">
        <f t="shared" si="17"/>
        <v>0</v>
      </c>
      <c r="AP20" s="2">
        <f t="shared" si="17"/>
        <v>0</v>
      </c>
      <c r="AQ20" s="2">
        <f t="shared" si="17"/>
        <v>0</v>
      </c>
      <c r="AR20" s="2">
        <f t="shared" si="17"/>
        <v>0</v>
      </c>
      <c r="AS20" s="110">
        <f t="shared" si="17"/>
        <v>350</v>
      </c>
      <c r="AT20" s="2">
        <f t="shared" si="17"/>
        <v>0</v>
      </c>
    </row>
    <row r="21" ht="20.25" customHeight="1">
      <c r="A21" s="99">
        <v>6040.0</v>
      </c>
      <c r="B21" s="101" t="s">
        <v>172</v>
      </c>
      <c r="C21" s="104"/>
      <c r="D21" s="104"/>
      <c r="E21" s="104"/>
      <c r="F21" s="104"/>
      <c r="G21" s="104"/>
      <c r="H21" s="104"/>
      <c r="I21" s="104"/>
      <c r="J21" s="104"/>
      <c r="K21" s="104"/>
      <c r="L21" s="104"/>
      <c r="M21" s="104">
        <v>300.0</v>
      </c>
      <c r="N21" s="104"/>
      <c r="O21" s="105">
        <f t="shared" si="16"/>
        <v>300</v>
      </c>
      <c r="P21" s="2"/>
      <c r="Q21" s="2"/>
      <c r="R21" s="2"/>
      <c r="S21" s="2"/>
      <c r="T21" s="2" t="s">
        <v>173</v>
      </c>
      <c r="U21" s="2">
        <v>7026.0</v>
      </c>
      <c r="V21" s="2"/>
      <c r="W21" s="2"/>
      <c r="X21" s="2"/>
      <c r="Y21" s="2"/>
      <c r="Z21" s="2"/>
      <c r="AA21" s="2" t="s">
        <v>52</v>
      </c>
      <c r="AB21" s="2" t="str">
        <f t="shared" si="3"/>
        <v>6040-000000</v>
      </c>
      <c r="AC21" s="2">
        <v>150.0</v>
      </c>
      <c r="AD21" s="2" t="str">
        <f t="shared" si="4"/>
        <v>083</v>
      </c>
      <c r="AE21" s="2"/>
      <c r="AF21" s="2"/>
      <c r="AG21" s="2">
        <v>110.0</v>
      </c>
      <c r="AH21" s="2" t="str">
        <f>Summary!$B$2</f>
        <v/>
      </c>
      <c r="AI21" s="2">
        <f t="shared" ref="AI21:AT21" si="18">IF(C21="",0,C21)</f>
        <v>0</v>
      </c>
      <c r="AJ21" s="2">
        <f t="shared" si="18"/>
        <v>0</v>
      </c>
      <c r="AK21" s="2">
        <f t="shared" si="18"/>
        <v>0</v>
      </c>
      <c r="AL21" s="2">
        <f t="shared" si="18"/>
        <v>0</v>
      </c>
      <c r="AM21" s="2">
        <f t="shared" si="18"/>
        <v>0</v>
      </c>
      <c r="AN21" s="2">
        <f t="shared" si="18"/>
        <v>0</v>
      </c>
      <c r="AO21" s="2">
        <f t="shared" si="18"/>
        <v>0</v>
      </c>
      <c r="AP21" s="2">
        <f t="shared" si="18"/>
        <v>0</v>
      </c>
      <c r="AQ21" s="2">
        <f t="shared" si="18"/>
        <v>0</v>
      </c>
      <c r="AR21" s="2">
        <f t="shared" si="18"/>
        <v>0</v>
      </c>
      <c r="AS21" s="110">
        <f t="shared" si="18"/>
        <v>300</v>
      </c>
      <c r="AT21" s="2">
        <f t="shared" si="18"/>
        <v>0</v>
      </c>
    </row>
    <row r="22" ht="20.25" customHeight="1">
      <c r="A22" s="99">
        <v>6010.0</v>
      </c>
      <c r="B22" s="101" t="s">
        <v>176</v>
      </c>
      <c r="C22" s="104"/>
      <c r="D22" s="104"/>
      <c r="E22" s="104"/>
      <c r="F22" s="104"/>
      <c r="G22" s="104"/>
      <c r="H22" s="104"/>
      <c r="I22" s="104"/>
      <c r="J22" s="104"/>
      <c r="K22" s="104"/>
      <c r="L22" s="104"/>
      <c r="M22" s="104"/>
      <c r="N22" s="104"/>
      <c r="O22" s="105">
        <f t="shared" si="16"/>
        <v>0</v>
      </c>
      <c r="P22" s="2"/>
      <c r="Q22" s="2"/>
      <c r="R22" s="2"/>
      <c r="S22" s="2"/>
      <c r="T22" s="2" t="s">
        <v>175</v>
      </c>
      <c r="U22" s="2">
        <v>7028.0</v>
      </c>
      <c r="V22" s="2"/>
      <c r="W22" s="2"/>
      <c r="X22" s="2"/>
      <c r="Y22" s="2"/>
      <c r="Z22" s="2"/>
      <c r="AA22" s="2" t="s">
        <v>52</v>
      </c>
      <c r="AB22" s="2" t="str">
        <f t="shared" si="3"/>
        <v>6010-000000</v>
      </c>
      <c r="AC22" s="2">
        <v>150.0</v>
      </c>
      <c r="AD22" s="2" t="str">
        <f t="shared" si="4"/>
        <v>083</v>
      </c>
      <c r="AE22" s="2"/>
      <c r="AF22" s="2"/>
      <c r="AG22" s="2">
        <v>110.0</v>
      </c>
      <c r="AH22" s="2" t="str">
        <f>Summary!$B$2</f>
        <v/>
      </c>
      <c r="AI22" s="2">
        <f t="shared" ref="AI22:AT22" si="19">IF(C22="",0,C22)</f>
        <v>0</v>
      </c>
      <c r="AJ22" s="2">
        <f t="shared" si="19"/>
        <v>0</v>
      </c>
      <c r="AK22" s="2">
        <f t="shared" si="19"/>
        <v>0</v>
      </c>
      <c r="AL22" s="2">
        <f t="shared" si="19"/>
        <v>0</v>
      </c>
      <c r="AM22" s="2">
        <f t="shared" si="19"/>
        <v>0</v>
      </c>
      <c r="AN22" s="2">
        <f t="shared" si="19"/>
        <v>0</v>
      </c>
      <c r="AO22" s="2">
        <f t="shared" si="19"/>
        <v>0</v>
      </c>
      <c r="AP22" s="2">
        <f t="shared" si="19"/>
        <v>0</v>
      </c>
      <c r="AQ22" s="2">
        <f t="shared" si="19"/>
        <v>0</v>
      </c>
      <c r="AR22" s="2">
        <f t="shared" si="19"/>
        <v>0</v>
      </c>
      <c r="AS22" s="2">
        <f t="shared" si="19"/>
        <v>0</v>
      </c>
      <c r="AT22" s="2">
        <f t="shared" si="19"/>
        <v>0</v>
      </c>
    </row>
    <row r="23" ht="20.25" customHeight="1">
      <c r="A23" s="99">
        <v>6020.0</v>
      </c>
      <c r="B23" s="101" t="s">
        <v>178</v>
      </c>
      <c r="C23" s="104"/>
      <c r="D23" s="104"/>
      <c r="E23" s="104"/>
      <c r="F23" s="104"/>
      <c r="G23" s="104"/>
      <c r="H23" s="104"/>
      <c r="I23" s="104"/>
      <c r="J23" s="104"/>
      <c r="K23" s="104"/>
      <c r="L23" s="104"/>
      <c r="M23" s="104"/>
      <c r="N23" s="104"/>
      <c r="O23" s="105">
        <f t="shared" si="16"/>
        <v>0</v>
      </c>
      <c r="P23" s="2"/>
      <c r="Q23" s="2"/>
      <c r="R23" s="2"/>
      <c r="S23" s="2"/>
      <c r="T23" s="2" t="s">
        <v>177</v>
      </c>
      <c r="U23" s="2">
        <v>7030.0</v>
      </c>
      <c r="V23" s="2"/>
      <c r="W23" s="2"/>
      <c r="X23" s="2"/>
      <c r="Y23" s="2"/>
      <c r="Z23" s="2"/>
      <c r="AA23" s="2" t="s">
        <v>52</v>
      </c>
      <c r="AB23" s="2" t="str">
        <f t="shared" si="3"/>
        <v>6020-000000</v>
      </c>
      <c r="AC23" s="2">
        <v>150.0</v>
      </c>
      <c r="AD23" s="2" t="str">
        <f t="shared" si="4"/>
        <v>083</v>
      </c>
      <c r="AE23" s="2"/>
      <c r="AF23" s="2"/>
      <c r="AG23" s="2">
        <v>110.0</v>
      </c>
      <c r="AH23" s="2" t="str">
        <f>Summary!$B$2</f>
        <v/>
      </c>
      <c r="AI23" s="2">
        <f t="shared" ref="AI23:AT23" si="20">IF(C23="",0,C23)</f>
        <v>0</v>
      </c>
      <c r="AJ23" s="2">
        <f t="shared" si="20"/>
        <v>0</v>
      </c>
      <c r="AK23" s="2">
        <f t="shared" si="20"/>
        <v>0</v>
      </c>
      <c r="AL23" s="2">
        <f t="shared" si="20"/>
        <v>0</v>
      </c>
      <c r="AM23" s="2">
        <f t="shared" si="20"/>
        <v>0</v>
      </c>
      <c r="AN23" s="2">
        <f t="shared" si="20"/>
        <v>0</v>
      </c>
      <c r="AO23" s="2">
        <f t="shared" si="20"/>
        <v>0</v>
      </c>
      <c r="AP23" s="2">
        <f t="shared" si="20"/>
        <v>0</v>
      </c>
      <c r="AQ23" s="2">
        <f t="shared" si="20"/>
        <v>0</v>
      </c>
      <c r="AR23" s="2">
        <f t="shared" si="20"/>
        <v>0</v>
      </c>
      <c r="AS23" s="2">
        <f t="shared" si="20"/>
        <v>0</v>
      </c>
      <c r="AT23" s="2">
        <f t="shared" si="20"/>
        <v>0</v>
      </c>
    </row>
    <row r="24" ht="20.25" customHeight="1">
      <c r="A24" s="127" t="s">
        <v>180</v>
      </c>
      <c r="B24" s="132"/>
      <c r="C24" s="128">
        <f t="shared" ref="C24:N24" si="21">SUM(C9:C15)-SUM(C16:C18)+SUM(C19:C23)</f>
        <v>0</v>
      </c>
      <c r="D24" s="128">
        <f t="shared" si="21"/>
        <v>0</v>
      </c>
      <c r="E24" s="128">
        <f t="shared" si="21"/>
        <v>0</v>
      </c>
      <c r="F24" s="128">
        <f t="shared" si="21"/>
        <v>0</v>
      </c>
      <c r="G24" s="128">
        <f t="shared" si="21"/>
        <v>0</v>
      </c>
      <c r="H24" s="128">
        <f t="shared" si="21"/>
        <v>0</v>
      </c>
      <c r="I24" s="128">
        <f t="shared" si="21"/>
        <v>0</v>
      </c>
      <c r="J24" s="128">
        <f t="shared" si="21"/>
        <v>0</v>
      </c>
      <c r="K24" s="128">
        <f t="shared" si="21"/>
        <v>0</v>
      </c>
      <c r="L24" s="128">
        <f t="shared" si="21"/>
        <v>0</v>
      </c>
      <c r="M24" s="128">
        <f t="shared" si="21"/>
        <v>26150</v>
      </c>
      <c r="N24" s="128">
        <f t="shared" si="21"/>
        <v>0</v>
      </c>
      <c r="O24" s="128">
        <f>SUM(O9:O23)</f>
        <v>26150</v>
      </c>
      <c r="P24" s="2"/>
      <c r="Q24" s="2"/>
      <c r="R24" s="2"/>
      <c r="S24" s="2"/>
      <c r="T24" s="2" t="s">
        <v>179</v>
      </c>
      <c r="U24" s="2">
        <v>7032.0</v>
      </c>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ht="20.25" customHeight="1">
      <c r="A25" s="98"/>
      <c r="B25" s="132"/>
      <c r="C25" s="95"/>
      <c r="D25" s="95"/>
      <c r="E25" s="95"/>
      <c r="F25" s="95"/>
      <c r="G25" s="95"/>
      <c r="H25" s="95"/>
      <c r="I25" s="95"/>
      <c r="J25" s="95"/>
      <c r="K25" s="95"/>
      <c r="L25" s="95"/>
      <c r="M25" s="95"/>
      <c r="N25" s="95"/>
      <c r="O25" s="95"/>
      <c r="P25" s="2"/>
      <c r="Q25" s="2"/>
      <c r="R25" s="2"/>
      <c r="S25" s="2"/>
      <c r="T25" s="2" t="s">
        <v>181</v>
      </c>
      <c r="U25" s="2">
        <v>7034.0</v>
      </c>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ht="20.25" customHeight="1">
      <c r="A26" s="93" t="s">
        <v>182</v>
      </c>
      <c r="B26" s="132"/>
      <c r="C26" s="95"/>
      <c r="D26" s="95"/>
      <c r="E26" s="95"/>
      <c r="F26" s="95"/>
      <c r="G26" s="95"/>
      <c r="H26" s="95"/>
      <c r="I26" s="95"/>
      <c r="J26" s="95"/>
      <c r="K26" s="95"/>
      <c r="L26" s="95"/>
      <c r="M26" s="95"/>
      <c r="N26" s="95"/>
      <c r="O26" s="95"/>
      <c r="P26" s="2"/>
      <c r="Q26" s="2"/>
      <c r="R26" s="2"/>
      <c r="S26" s="2"/>
      <c r="T26" s="2" t="s">
        <v>183</v>
      </c>
      <c r="U26" s="2">
        <v>7036.0</v>
      </c>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ht="20.25" customHeight="1">
      <c r="A27" s="99">
        <v>7004.0</v>
      </c>
      <c r="B27" s="101" t="str">
        <f>IF(ISTEXT("Conference-"&amp;VLOOKUP(A27,'Chart of Accounts'!$B$5:$C$50,2,FALSE)),"Conference-"&amp;VLOOKUP(A27,'Chart of Accounts'!$B$5:$C$50,2,FALSE),"")</f>
        <v>Conference-Badges &amp; Pins</v>
      </c>
      <c r="C27" s="104"/>
      <c r="D27" s="104"/>
      <c r="E27" s="104"/>
      <c r="F27" s="104"/>
      <c r="G27" s="104"/>
      <c r="H27" s="104"/>
      <c r="I27" s="104"/>
      <c r="J27" s="104"/>
      <c r="K27" s="104"/>
      <c r="L27" s="104"/>
      <c r="M27" s="104">
        <v>200.0</v>
      </c>
      <c r="N27" s="104"/>
      <c r="O27" s="105">
        <f t="shared" ref="O27:O47" si="23">SUM(C27:N27)</f>
        <v>200</v>
      </c>
      <c r="P27" s="2"/>
      <c r="Q27" s="2"/>
      <c r="R27" s="2"/>
      <c r="S27" s="2"/>
      <c r="T27" s="2" t="s">
        <v>184</v>
      </c>
      <c r="U27" s="2">
        <v>7038.0</v>
      </c>
      <c r="V27" s="2"/>
      <c r="W27" s="2"/>
      <c r="X27" s="2"/>
      <c r="Y27" s="2"/>
      <c r="Z27" s="2"/>
      <c r="AA27" s="2" t="s">
        <v>52</v>
      </c>
      <c r="AB27" s="2" t="str">
        <f t="shared" ref="AB27:AB47" si="24">IF(A27="","",A27&amp;"-000000")</f>
        <v>7004-000000</v>
      </c>
      <c r="AC27" s="2">
        <v>150.0</v>
      </c>
      <c r="AD27" s="2" t="str">
        <f t="shared" ref="AD27:AD47" si="25">IF(LEN($O$1)=3,$O$1,IF(LEN($O$1)=2,0&amp;$O$1,IF(LEN($O$1)=1,0&amp;0&amp;$O$1,"ERROR")))</f>
        <v>083</v>
      </c>
      <c r="AE27" s="2"/>
      <c r="AF27" s="2"/>
      <c r="AG27" s="2">
        <v>110.0</v>
      </c>
      <c r="AH27" s="2" t="str">
        <f>Summary!$B$2</f>
        <v/>
      </c>
      <c r="AI27" s="2">
        <f t="shared" ref="AI27:AT27" si="22">IF(C27="",0,C27)</f>
        <v>0</v>
      </c>
      <c r="AJ27" s="2">
        <f t="shared" si="22"/>
        <v>0</v>
      </c>
      <c r="AK27" s="2">
        <f t="shared" si="22"/>
        <v>0</v>
      </c>
      <c r="AL27" s="2">
        <f t="shared" si="22"/>
        <v>0</v>
      </c>
      <c r="AM27" s="2">
        <f t="shared" si="22"/>
        <v>0</v>
      </c>
      <c r="AN27" s="2">
        <f t="shared" si="22"/>
        <v>0</v>
      </c>
      <c r="AO27" s="2">
        <f t="shared" si="22"/>
        <v>0</v>
      </c>
      <c r="AP27" s="2">
        <f t="shared" si="22"/>
        <v>0</v>
      </c>
      <c r="AQ27" s="2">
        <f t="shared" si="22"/>
        <v>0</v>
      </c>
      <c r="AR27" s="2">
        <f t="shared" si="22"/>
        <v>0</v>
      </c>
      <c r="AS27" s="110">
        <f t="shared" si="22"/>
        <v>200</v>
      </c>
      <c r="AT27" s="2">
        <f t="shared" si="22"/>
        <v>0</v>
      </c>
    </row>
    <row r="28" ht="20.25" customHeight="1">
      <c r="A28" s="99">
        <v>7008.0</v>
      </c>
      <c r="B28" s="101" t="str">
        <f>IF(ISTEXT("Conference-"&amp;VLOOKUP(A28,'Chart of Accounts'!$B$5:$C$50,2,FALSE)),"Conference-"&amp;VLOOKUP(A28,'Chart of Accounts'!$B$5:$C$50,2,FALSE),"")</f>
        <v>Conference-Promotional Materials</v>
      </c>
      <c r="C28" s="104"/>
      <c r="D28" s="104"/>
      <c r="E28" s="104"/>
      <c r="F28" s="104"/>
      <c r="G28" s="104"/>
      <c r="H28" s="104"/>
      <c r="I28" s="104"/>
      <c r="J28" s="104"/>
      <c r="K28" s="104"/>
      <c r="L28" s="104"/>
      <c r="M28" s="104"/>
      <c r="N28" s="104"/>
      <c r="O28" s="105">
        <f t="shared" si="23"/>
        <v>0</v>
      </c>
      <c r="P28" s="2"/>
      <c r="Q28" s="2"/>
      <c r="R28" s="2"/>
      <c r="S28" s="2"/>
      <c r="T28" s="2" t="s">
        <v>185</v>
      </c>
      <c r="U28" s="2">
        <v>7040.0</v>
      </c>
      <c r="V28" s="2"/>
      <c r="W28" s="2"/>
      <c r="X28" s="2"/>
      <c r="Y28" s="2"/>
      <c r="Z28" s="2"/>
      <c r="AA28" s="2" t="s">
        <v>52</v>
      </c>
      <c r="AB28" s="2" t="str">
        <f t="shared" si="24"/>
        <v>7008-000000</v>
      </c>
      <c r="AC28" s="2">
        <v>150.0</v>
      </c>
      <c r="AD28" s="2" t="str">
        <f t="shared" si="25"/>
        <v>083</v>
      </c>
      <c r="AE28" s="2"/>
      <c r="AF28" s="2"/>
      <c r="AG28" s="2">
        <v>110.0</v>
      </c>
      <c r="AH28" s="2" t="str">
        <f>Summary!$B$2</f>
        <v/>
      </c>
      <c r="AI28" s="2">
        <f t="shared" ref="AI28:AT28" si="26">IF(C28="",0,C28)</f>
        <v>0</v>
      </c>
      <c r="AJ28" s="2">
        <f t="shared" si="26"/>
        <v>0</v>
      </c>
      <c r="AK28" s="2">
        <f t="shared" si="26"/>
        <v>0</v>
      </c>
      <c r="AL28" s="2">
        <f t="shared" si="26"/>
        <v>0</v>
      </c>
      <c r="AM28" s="2">
        <f t="shared" si="26"/>
        <v>0</v>
      </c>
      <c r="AN28" s="2">
        <f t="shared" si="26"/>
        <v>0</v>
      </c>
      <c r="AO28" s="2">
        <f t="shared" si="26"/>
        <v>0</v>
      </c>
      <c r="AP28" s="2">
        <f t="shared" si="26"/>
        <v>0</v>
      </c>
      <c r="AQ28" s="2">
        <f t="shared" si="26"/>
        <v>0</v>
      </c>
      <c r="AR28" s="2">
        <f t="shared" si="26"/>
        <v>0</v>
      </c>
      <c r="AS28" s="2">
        <f t="shared" si="26"/>
        <v>0</v>
      </c>
      <c r="AT28" s="2">
        <f t="shared" si="26"/>
        <v>0</v>
      </c>
    </row>
    <row r="29" ht="20.25" customHeight="1">
      <c r="A29" s="99">
        <v>7010.0</v>
      </c>
      <c r="B29" s="101" t="str">
        <f>IF(ISTEXT("Conference-"&amp;VLOOKUP(A29,'Chart of Accounts'!$B$5:$C$50,2,FALSE)),"Conference-"&amp;VLOOKUP(A29,'Chart of Accounts'!$B$5:$C$50,2,FALSE),"")</f>
        <v>Conference-Awards Expense (Trophies, Plaques, Ribbons &amp; Certificates)</v>
      </c>
      <c r="C29" s="104"/>
      <c r="D29" s="104"/>
      <c r="E29" s="104"/>
      <c r="F29" s="104"/>
      <c r="G29" s="104"/>
      <c r="H29" s="104"/>
      <c r="I29" s="104"/>
      <c r="J29" s="104"/>
      <c r="K29" s="104"/>
      <c r="L29" s="104"/>
      <c r="M29" s="104">
        <v>100.0</v>
      </c>
      <c r="N29" s="104"/>
      <c r="O29" s="105">
        <f t="shared" si="23"/>
        <v>100</v>
      </c>
      <c r="P29" s="2"/>
      <c r="Q29" s="2"/>
      <c r="R29" s="2"/>
      <c r="S29" s="2"/>
      <c r="T29" s="2" t="s">
        <v>186</v>
      </c>
      <c r="U29" s="2">
        <v>7042.0</v>
      </c>
      <c r="V29" s="2"/>
      <c r="W29" s="2"/>
      <c r="X29" s="2"/>
      <c r="Y29" s="2"/>
      <c r="Z29" s="2"/>
      <c r="AA29" s="2" t="s">
        <v>52</v>
      </c>
      <c r="AB29" s="2" t="str">
        <f t="shared" si="24"/>
        <v>7010-000000</v>
      </c>
      <c r="AC29" s="2">
        <v>150.0</v>
      </c>
      <c r="AD29" s="2" t="str">
        <f t="shared" si="25"/>
        <v>083</v>
      </c>
      <c r="AE29" s="2"/>
      <c r="AF29" s="2"/>
      <c r="AG29" s="2">
        <v>110.0</v>
      </c>
      <c r="AH29" s="2" t="str">
        <f>Summary!$B$2</f>
        <v/>
      </c>
      <c r="AI29" s="2">
        <f t="shared" ref="AI29:AT29" si="27">IF(C29="",0,C29)</f>
        <v>0</v>
      </c>
      <c r="AJ29" s="2">
        <f t="shared" si="27"/>
        <v>0</v>
      </c>
      <c r="AK29" s="2">
        <f t="shared" si="27"/>
        <v>0</v>
      </c>
      <c r="AL29" s="2">
        <f t="shared" si="27"/>
        <v>0</v>
      </c>
      <c r="AM29" s="2">
        <f t="shared" si="27"/>
        <v>0</v>
      </c>
      <c r="AN29" s="2">
        <f t="shared" si="27"/>
        <v>0</v>
      </c>
      <c r="AO29" s="2">
        <f t="shared" si="27"/>
        <v>0</v>
      </c>
      <c r="AP29" s="2">
        <f t="shared" si="27"/>
        <v>0</v>
      </c>
      <c r="AQ29" s="2">
        <f t="shared" si="27"/>
        <v>0</v>
      </c>
      <c r="AR29" s="2">
        <f t="shared" si="27"/>
        <v>0</v>
      </c>
      <c r="AS29" s="110">
        <f t="shared" si="27"/>
        <v>100</v>
      </c>
      <c r="AT29" s="2">
        <f t="shared" si="27"/>
        <v>0</v>
      </c>
    </row>
    <row r="30" ht="20.25" customHeight="1">
      <c r="A30" s="99">
        <v>7012.0</v>
      </c>
      <c r="B30" s="101" t="str">
        <f>IF(ISTEXT("Conference-"&amp;VLOOKUP(A30,'Chart of Accounts'!$B$5:$C$50,2,FALSE)),"Conference-"&amp;VLOOKUP(A30,'Chart of Accounts'!$B$5:$C$50,2,FALSE),"")</f>
        <v>Conference-Supplies &amp; Stationery Expense</v>
      </c>
      <c r="C30" s="104"/>
      <c r="D30" s="104"/>
      <c r="E30" s="104"/>
      <c r="F30" s="104"/>
      <c r="G30" s="104"/>
      <c r="H30" s="104"/>
      <c r="I30" s="104"/>
      <c r="J30" s="104"/>
      <c r="K30" s="104"/>
      <c r="L30" s="104"/>
      <c r="M30" s="104">
        <v>100.0</v>
      </c>
      <c r="N30" s="104"/>
      <c r="O30" s="105">
        <f t="shared" si="23"/>
        <v>100</v>
      </c>
      <c r="P30" s="2"/>
      <c r="Q30" s="2"/>
      <c r="R30" s="2"/>
      <c r="S30" s="2"/>
      <c r="T30" s="2" t="s">
        <v>187</v>
      </c>
      <c r="U30" s="2">
        <v>7044.0</v>
      </c>
      <c r="V30" s="2"/>
      <c r="W30" s="2"/>
      <c r="X30" s="2"/>
      <c r="Y30" s="2"/>
      <c r="Z30" s="2"/>
      <c r="AA30" s="2" t="s">
        <v>52</v>
      </c>
      <c r="AB30" s="2" t="str">
        <f t="shared" si="24"/>
        <v>7012-000000</v>
      </c>
      <c r="AC30" s="2">
        <v>150.0</v>
      </c>
      <c r="AD30" s="2" t="str">
        <f t="shared" si="25"/>
        <v>083</v>
      </c>
      <c r="AE30" s="2"/>
      <c r="AF30" s="2"/>
      <c r="AG30" s="2">
        <v>110.0</v>
      </c>
      <c r="AH30" s="2" t="str">
        <f>Summary!$B$2</f>
        <v/>
      </c>
      <c r="AI30" s="2">
        <f t="shared" ref="AI30:AT30" si="28">IF(C30="",0,C30)</f>
        <v>0</v>
      </c>
      <c r="AJ30" s="2">
        <f t="shared" si="28"/>
        <v>0</v>
      </c>
      <c r="AK30" s="2">
        <f t="shared" si="28"/>
        <v>0</v>
      </c>
      <c r="AL30" s="2">
        <f t="shared" si="28"/>
        <v>0</v>
      </c>
      <c r="AM30" s="2">
        <f t="shared" si="28"/>
        <v>0</v>
      </c>
      <c r="AN30" s="2">
        <f t="shared" si="28"/>
        <v>0</v>
      </c>
      <c r="AO30" s="2">
        <f t="shared" si="28"/>
        <v>0</v>
      </c>
      <c r="AP30" s="2">
        <f t="shared" si="28"/>
        <v>0</v>
      </c>
      <c r="AQ30" s="2">
        <f t="shared" si="28"/>
        <v>0</v>
      </c>
      <c r="AR30" s="2">
        <f t="shared" si="28"/>
        <v>0</v>
      </c>
      <c r="AS30" s="110">
        <f t="shared" si="28"/>
        <v>100</v>
      </c>
      <c r="AT30" s="2">
        <f t="shared" si="28"/>
        <v>0</v>
      </c>
    </row>
    <row r="31" ht="20.25" customHeight="1">
      <c r="A31" s="99">
        <v>7014.0</v>
      </c>
      <c r="B31" s="101" t="str">
        <f>IF(ISTEXT("Conference-"&amp;VLOOKUP(A31,'Chart of Accounts'!$B$5:$C$50,2,FALSE)),"Conference-"&amp;VLOOKUP(A31,'Chart of Accounts'!$B$5:$C$50,2,FALSE),"")</f>
        <v>Conference-Room Rental Event Expense</v>
      </c>
      <c r="C31" s="104"/>
      <c r="D31" s="104"/>
      <c r="E31" s="104"/>
      <c r="F31" s="104"/>
      <c r="G31" s="104"/>
      <c r="H31" s="104"/>
      <c r="I31" s="104"/>
      <c r="J31" s="104"/>
      <c r="K31" s="104"/>
      <c r="L31" s="104"/>
      <c r="M31" s="104">
        <f>15500*1.23+30*120</f>
        <v>22665</v>
      </c>
      <c r="N31" s="104"/>
      <c r="O31" s="105">
        <f t="shared" si="23"/>
        <v>22665</v>
      </c>
      <c r="P31" s="2"/>
      <c r="Q31" s="2"/>
      <c r="R31" s="2"/>
      <c r="S31" s="2"/>
      <c r="T31" s="2" t="s">
        <v>188</v>
      </c>
      <c r="U31" s="2">
        <v>7046.0</v>
      </c>
      <c r="V31" s="2"/>
      <c r="W31" s="2"/>
      <c r="X31" s="2"/>
      <c r="Y31" s="2"/>
      <c r="Z31" s="2"/>
      <c r="AA31" s="2" t="s">
        <v>52</v>
      </c>
      <c r="AB31" s="2" t="str">
        <f t="shared" si="24"/>
        <v>7014-000000</v>
      </c>
      <c r="AC31" s="2">
        <v>150.0</v>
      </c>
      <c r="AD31" s="2" t="str">
        <f t="shared" si="25"/>
        <v>083</v>
      </c>
      <c r="AE31" s="2"/>
      <c r="AF31" s="2"/>
      <c r="AG31" s="2">
        <v>110.0</v>
      </c>
      <c r="AH31" s="2" t="str">
        <f>Summary!$B$2</f>
        <v/>
      </c>
      <c r="AI31" s="2">
        <f t="shared" ref="AI31:AT31" si="29">IF(C31="",0,C31)</f>
        <v>0</v>
      </c>
      <c r="AJ31" s="2">
        <f t="shared" si="29"/>
        <v>0</v>
      </c>
      <c r="AK31" s="2">
        <f t="shared" si="29"/>
        <v>0</v>
      </c>
      <c r="AL31" s="2">
        <f t="shared" si="29"/>
        <v>0</v>
      </c>
      <c r="AM31" s="2">
        <f t="shared" si="29"/>
        <v>0</v>
      </c>
      <c r="AN31" s="2">
        <f t="shared" si="29"/>
        <v>0</v>
      </c>
      <c r="AO31" s="2">
        <f t="shared" si="29"/>
        <v>0</v>
      </c>
      <c r="AP31" s="2">
        <f t="shared" si="29"/>
        <v>0</v>
      </c>
      <c r="AQ31" s="2">
        <f t="shared" si="29"/>
        <v>0</v>
      </c>
      <c r="AR31" s="2">
        <f t="shared" si="29"/>
        <v>0</v>
      </c>
      <c r="AS31" s="110">
        <f t="shared" si="29"/>
        <v>22665</v>
      </c>
      <c r="AT31" s="2">
        <f t="shared" si="29"/>
        <v>0</v>
      </c>
    </row>
    <row r="32" ht="20.25" customHeight="1">
      <c r="A32" s="99">
        <v>7016.0</v>
      </c>
      <c r="B32" s="101" t="str">
        <f>IF(ISTEXT("Conference-"&amp;VLOOKUP(A32,'Chart of Accounts'!$B$5:$C$50,2,FALSE)),"Conference-"&amp;VLOOKUP(A32,'Chart of Accounts'!$B$5:$C$50,2,FALSE),"")</f>
        <v>Conference-Meal Event Expense</v>
      </c>
      <c r="C32" s="104"/>
      <c r="D32" s="104"/>
      <c r="E32" s="104"/>
      <c r="F32" s="104"/>
      <c r="G32" s="104"/>
      <c r="H32" s="104"/>
      <c r="I32" s="104"/>
      <c r="J32" s="104"/>
      <c r="K32" s="104"/>
      <c r="L32" s="104"/>
      <c r="M32" s="104"/>
      <c r="N32" s="104"/>
      <c r="O32" s="105">
        <f t="shared" si="23"/>
        <v>0</v>
      </c>
      <c r="P32" s="2"/>
      <c r="Q32" s="2"/>
      <c r="R32" s="2"/>
      <c r="S32" s="2"/>
      <c r="T32" s="2" t="s">
        <v>189</v>
      </c>
      <c r="U32" s="2">
        <v>7048.0</v>
      </c>
      <c r="V32" s="2"/>
      <c r="W32" s="2"/>
      <c r="X32" s="2"/>
      <c r="Y32" s="2"/>
      <c r="Z32" s="2"/>
      <c r="AA32" s="2" t="s">
        <v>52</v>
      </c>
      <c r="AB32" s="2" t="str">
        <f t="shared" si="24"/>
        <v>7016-000000</v>
      </c>
      <c r="AC32" s="2">
        <v>150.0</v>
      </c>
      <c r="AD32" s="2" t="str">
        <f t="shared" si="25"/>
        <v>083</v>
      </c>
      <c r="AE32" s="2"/>
      <c r="AF32" s="2"/>
      <c r="AG32" s="2">
        <v>110.0</v>
      </c>
      <c r="AH32" s="2" t="str">
        <f>Summary!$B$2</f>
        <v/>
      </c>
      <c r="AI32" s="2">
        <f t="shared" ref="AI32:AT32" si="30">IF(C32="",0,C32)</f>
        <v>0</v>
      </c>
      <c r="AJ32" s="2">
        <f t="shared" si="30"/>
        <v>0</v>
      </c>
      <c r="AK32" s="2">
        <f t="shared" si="30"/>
        <v>0</v>
      </c>
      <c r="AL32" s="2">
        <f t="shared" si="30"/>
        <v>0</v>
      </c>
      <c r="AM32" s="2">
        <f t="shared" si="30"/>
        <v>0</v>
      </c>
      <c r="AN32" s="2">
        <f t="shared" si="30"/>
        <v>0</v>
      </c>
      <c r="AO32" s="2">
        <f t="shared" si="30"/>
        <v>0</v>
      </c>
      <c r="AP32" s="2">
        <f t="shared" si="30"/>
        <v>0</v>
      </c>
      <c r="AQ32" s="2">
        <f t="shared" si="30"/>
        <v>0</v>
      </c>
      <c r="AR32" s="2">
        <f t="shared" si="30"/>
        <v>0</v>
      </c>
      <c r="AS32" s="2">
        <f t="shared" si="30"/>
        <v>0</v>
      </c>
      <c r="AT32" s="2">
        <f t="shared" si="30"/>
        <v>0</v>
      </c>
    </row>
    <row r="33" ht="20.25" customHeight="1">
      <c r="A33" s="99">
        <v>7018.0</v>
      </c>
      <c r="B33" s="101" t="str">
        <f>IF(ISTEXT("Conference-"&amp;VLOOKUP(A33,'Chart of Accounts'!$B$5:$C$50,2,FALSE)),"Conference-"&amp;VLOOKUP(A33,'Chart of Accounts'!$B$5:$C$50,2,FALSE),"")</f>
        <v>Conference-Decorations Expense</v>
      </c>
      <c r="C33" s="104"/>
      <c r="D33" s="104"/>
      <c r="E33" s="104"/>
      <c r="F33" s="104"/>
      <c r="G33" s="104"/>
      <c r="H33" s="104"/>
      <c r="I33" s="104"/>
      <c r="J33" s="104"/>
      <c r="K33" s="104"/>
      <c r="L33" s="104"/>
      <c r="M33" s="104"/>
      <c r="N33" s="104"/>
      <c r="O33" s="105">
        <f t="shared" si="23"/>
        <v>0</v>
      </c>
      <c r="P33" s="2"/>
      <c r="Q33" s="2"/>
      <c r="R33" s="2"/>
      <c r="S33" s="2"/>
      <c r="T33" s="2" t="s">
        <v>191</v>
      </c>
      <c r="U33" s="2">
        <v>7050.0</v>
      </c>
      <c r="V33" s="2"/>
      <c r="W33" s="2"/>
      <c r="X33" s="2"/>
      <c r="Y33" s="2"/>
      <c r="Z33" s="2"/>
      <c r="AA33" s="2" t="s">
        <v>52</v>
      </c>
      <c r="AB33" s="2" t="str">
        <f t="shared" si="24"/>
        <v>7018-000000</v>
      </c>
      <c r="AC33" s="2">
        <v>150.0</v>
      </c>
      <c r="AD33" s="2" t="str">
        <f t="shared" si="25"/>
        <v>083</v>
      </c>
      <c r="AE33" s="2"/>
      <c r="AF33" s="2"/>
      <c r="AG33" s="2">
        <v>110.0</v>
      </c>
      <c r="AH33" s="2" t="str">
        <f>Summary!$B$2</f>
        <v/>
      </c>
      <c r="AI33" s="2">
        <f t="shared" ref="AI33:AT33" si="31">IF(C33="",0,C33)</f>
        <v>0</v>
      </c>
      <c r="AJ33" s="2">
        <f t="shared" si="31"/>
        <v>0</v>
      </c>
      <c r="AK33" s="2">
        <f t="shared" si="31"/>
        <v>0</v>
      </c>
      <c r="AL33" s="2">
        <f t="shared" si="31"/>
        <v>0</v>
      </c>
      <c r="AM33" s="2">
        <f t="shared" si="31"/>
        <v>0</v>
      </c>
      <c r="AN33" s="2">
        <f t="shared" si="31"/>
        <v>0</v>
      </c>
      <c r="AO33" s="2">
        <f t="shared" si="31"/>
        <v>0</v>
      </c>
      <c r="AP33" s="2">
        <f t="shared" si="31"/>
        <v>0</v>
      </c>
      <c r="AQ33" s="2">
        <f t="shared" si="31"/>
        <v>0</v>
      </c>
      <c r="AR33" s="2">
        <f t="shared" si="31"/>
        <v>0</v>
      </c>
      <c r="AS33" s="2">
        <f t="shared" si="31"/>
        <v>0</v>
      </c>
      <c r="AT33" s="2">
        <f t="shared" si="31"/>
        <v>0</v>
      </c>
    </row>
    <row r="34" ht="20.25" customHeight="1">
      <c r="A34" s="99">
        <v>7020.0</v>
      </c>
      <c r="B34" s="101" t="str">
        <f>IF(ISTEXT("Conference-"&amp;VLOOKUP(A34,'Chart of Accounts'!$B$5:$C$50,2,FALSE)),"Conference-"&amp;VLOOKUP(A34,'Chart of Accounts'!$B$5:$C$50,2,FALSE),"")</f>
        <v>Conference-Printing Expense</v>
      </c>
      <c r="C34" s="104"/>
      <c r="D34" s="104"/>
      <c r="E34" s="104"/>
      <c r="F34" s="104"/>
      <c r="G34" s="104"/>
      <c r="H34" s="104"/>
      <c r="I34" s="104"/>
      <c r="J34" s="104"/>
      <c r="K34" s="104"/>
      <c r="L34" s="104"/>
      <c r="M34" s="104">
        <v>140.0</v>
      </c>
      <c r="N34" s="104"/>
      <c r="O34" s="105">
        <f t="shared" si="23"/>
        <v>140</v>
      </c>
      <c r="P34" s="2"/>
      <c r="Q34" s="2"/>
      <c r="R34" s="2"/>
      <c r="S34" s="2"/>
      <c r="T34" s="2" t="s">
        <v>194</v>
      </c>
      <c r="U34" s="2">
        <v>7052.0</v>
      </c>
      <c r="V34" s="2"/>
      <c r="W34" s="2"/>
      <c r="X34" s="2"/>
      <c r="Y34" s="2"/>
      <c r="Z34" s="2"/>
      <c r="AA34" s="2" t="s">
        <v>52</v>
      </c>
      <c r="AB34" s="2" t="str">
        <f t="shared" si="24"/>
        <v>7020-000000</v>
      </c>
      <c r="AC34" s="2">
        <v>150.0</v>
      </c>
      <c r="AD34" s="2" t="str">
        <f t="shared" si="25"/>
        <v>083</v>
      </c>
      <c r="AE34" s="2"/>
      <c r="AF34" s="2"/>
      <c r="AG34" s="2">
        <v>110.0</v>
      </c>
      <c r="AH34" s="2" t="str">
        <f>Summary!$B$2</f>
        <v/>
      </c>
      <c r="AI34" s="2">
        <f t="shared" ref="AI34:AT34" si="32">IF(C34="",0,C34)</f>
        <v>0</v>
      </c>
      <c r="AJ34" s="2">
        <f t="shared" si="32"/>
        <v>0</v>
      </c>
      <c r="AK34" s="2">
        <f t="shared" si="32"/>
        <v>0</v>
      </c>
      <c r="AL34" s="2">
        <f t="shared" si="32"/>
        <v>0</v>
      </c>
      <c r="AM34" s="2">
        <f t="shared" si="32"/>
        <v>0</v>
      </c>
      <c r="AN34" s="2">
        <f t="shared" si="32"/>
        <v>0</v>
      </c>
      <c r="AO34" s="2">
        <f t="shared" si="32"/>
        <v>0</v>
      </c>
      <c r="AP34" s="2">
        <f t="shared" si="32"/>
        <v>0</v>
      </c>
      <c r="AQ34" s="2">
        <f t="shared" si="32"/>
        <v>0</v>
      </c>
      <c r="AR34" s="2">
        <f t="shared" si="32"/>
        <v>0</v>
      </c>
      <c r="AS34" s="110">
        <f t="shared" si="32"/>
        <v>140</v>
      </c>
      <c r="AT34" s="2">
        <f t="shared" si="32"/>
        <v>0</v>
      </c>
    </row>
    <row r="35" ht="20.25" customHeight="1">
      <c r="A35" s="99">
        <v>7022.0</v>
      </c>
      <c r="B35" s="101" t="str">
        <f>IF(ISTEXT("Conference-"&amp;VLOOKUP(A35,'Chart of Accounts'!$B$5:$C$50,2,FALSE)),"Conference-"&amp;VLOOKUP(A35,'Chart of Accounts'!$B$5:$C$50,2,FALSE),"")</f>
        <v>Conference-Audio Visual Expense</v>
      </c>
      <c r="C35" s="104"/>
      <c r="D35" s="104"/>
      <c r="E35" s="104"/>
      <c r="F35" s="104"/>
      <c r="G35" s="104"/>
      <c r="H35" s="104"/>
      <c r="I35" s="104"/>
      <c r="J35" s="104"/>
      <c r="K35" s="104"/>
      <c r="L35" s="104"/>
      <c r="M35" s="104">
        <v>500.0</v>
      </c>
      <c r="N35" s="104"/>
      <c r="O35" s="105">
        <f t="shared" si="23"/>
        <v>500</v>
      </c>
      <c r="P35" s="2"/>
      <c r="Q35" s="2"/>
      <c r="R35" s="2"/>
      <c r="S35" s="2"/>
      <c r="T35" s="2" t="s">
        <v>196</v>
      </c>
      <c r="U35" s="2">
        <v>7070.0</v>
      </c>
      <c r="V35" s="2"/>
      <c r="W35" s="2"/>
      <c r="X35" s="2"/>
      <c r="Y35" s="2"/>
      <c r="Z35" s="2"/>
      <c r="AA35" s="2" t="s">
        <v>52</v>
      </c>
      <c r="AB35" s="2" t="str">
        <f t="shared" si="24"/>
        <v>7022-000000</v>
      </c>
      <c r="AC35" s="2">
        <v>150.0</v>
      </c>
      <c r="AD35" s="2" t="str">
        <f t="shared" si="25"/>
        <v>083</v>
      </c>
      <c r="AE35" s="2"/>
      <c r="AF35" s="2"/>
      <c r="AG35" s="2">
        <v>110.0</v>
      </c>
      <c r="AH35" s="2" t="str">
        <f>Summary!$B$2</f>
        <v/>
      </c>
      <c r="AI35" s="2">
        <f t="shared" ref="AI35:AT35" si="33">IF(C35="",0,C35)</f>
        <v>0</v>
      </c>
      <c r="AJ35" s="2">
        <f t="shared" si="33"/>
        <v>0</v>
      </c>
      <c r="AK35" s="2">
        <f t="shared" si="33"/>
        <v>0</v>
      </c>
      <c r="AL35" s="2">
        <f t="shared" si="33"/>
        <v>0</v>
      </c>
      <c r="AM35" s="2">
        <f t="shared" si="33"/>
        <v>0</v>
      </c>
      <c r="AN35" s="2">
        <f t="shared" si="33"/>
        <v>0</v>
      </c>
      <c r="AO35" s="2">
        <f t="shared" si="33"/>
        <v>0</v>
      </c>
      <c r="AP35" s="2">
        <f t="shared" si="33"/>
        <v>0</v>
      </c>
      <c r="AQ35" s="2">
        <f t="shared" si="33"/>
        <v>0</v>
      </c>
      <c r="AR35" s="2">
        <f t="shared" si="33"/>
        <v>0</v>
      </c>
      <c r="AS35" s="110">
        <f t="shared" si="33"/>
        <v>500</v>
      </c>
      <c r="AT35" s="2">
        <f t="shared" si="33"/>
        <v>0</v>
      </c>
    </row>
    <row r="36" ht="20.25" customHeight="1">
      <c r="A36" s="99">
        <v>7030.0</v>
      </c>
      <c r="B36" s="101" t="str">
        <f>IF(ISTEXT("Conference-"&amp;VLOOKUP(A36,'Chart of Accounts'!$B$5:$C$50,2,FALSE)),"Conference-"&amp;VLOOKUP(A36,'Chart of Accounts'!$B$5:$C$50,2,FALSE),"")</f>
        <v>Conference-Photocopying Expense</v>
      </c>
      <c r="C36" s="104"/>
      <c r="D36" s="104"/>
      <c r="E36" s="104"/>
      <c r="F36" s="104"/>
      <c r="G36" s="104"/>
      <c r="H36" s="104"/>
      <c r="I36" s="104"/>
      <c r="J36" s="104"/>
      <c r="K36" s="104"/>
      <c r="L36" s="104"/>
      <c r="M36" s="104">
        <v>125.0</v>
      </c>
      <c r="N36" s="104"/>
      <c r="O36" s="105">
        <f t="shared" si="23"/>
        <v>125</v>
      </c>
      <c r="P36" s="2"/>
      <c r="Q36" s="2"/>
      <c r="R36" s="2"/>
      <c r="S36" s="2"/>
      <c r="T36" s="2" t="s">
        <v>198</v>
      </c>
      <c r="U36" s="2">
        <v>7072.0</v>
      </c>
      <c r="V36" s="2"/>
      <c r="W36" s="2"/>
      <c r="X36" s="2"/>
      <c r="Y36" s="2"/>
      <c r="Z36" s="2"/>
      <c r="AA36" s="2" t="s">
        <v>52</v>
      </c>
      <c r="AB36" s="2" t="str">
        <f t="shared" si="24"/>
        <v>7030-000000</v>
      </c>
      <c r="AC36" s="2">
        <v>150.0</v>
      </c>
      <c r="AD36" s="2" t="str">
        <f t="shared" si="25"/>
        <v>083</v>
      </c>
      <c r="AE36" s="2"/>
      <c r="AF36" s="2"/>
      <c r="AG36" s="2">
        <v>110.0</v>
      </c>
      <c r="AH36" s="2" t="str">
        <f>Summary!$B$2</f>
        <v/>
      </c>
      <c r="AI36" s="2">
        <f t="shared" ref="AI36:AT36" si="34">IF(C36="",0,C36)</f>
        <v>0</v>
      </c>
      <c r="AJ36" s="2">
        <f t="shared" si="34"/>
        <v>0</v>
      </c>
      <c r="AK36" s="2">
        <f t="shared" si="34"/>
        <v>0</v>
      </c>
      <c r="AL36" s="2">
        <f t="shared" si="34"/>
        <v>0</v>
      </c>
      <c r="AM36" s="2">
        <f t="shared" si="34"/>
        <v>0</v>
      </c>
      <c r="AN36" s="2">
        <f t="shared" si="34"/>
        <v>0</v>
      </c>
      <c r="AO36" s="2">
        <f t="shared" si="34"/>
        <v>0</v>
      </c>
      <c r="AP36" s="2">
        <f t="shared" si="34"/>
        <v>0</v>
      </c>
      <c r="AQ36" s="2">
        <f t="shared" si="34"/>
        <v>0</v>
      </c>
      <c r="AR36" s="2">
        <f t="shared" si="34"/>
        <v>0</v>
      </c>
      <c r="AS36" s="110">
        <f t="shared" si="34"/>
        <v>125</v>
      </c>
      <c r="AT36" s="2">
        <f t="shared" si="34"/>
        <v>0</v>
      </c>
    </row>
    <row r="37" ht="20.25" customHeight="1">
      <c r="A37" s="99">
        <v>7042.0</v>
      </c>
      <c r="B37" s="101" t="str">
        <f>IF(ISTEXT("Conference-"&amp;VLOOKUP(A37,'Chart of Accounts'!$B$5:$C$50,2,FALSE)),"Conference-"&amp;VLOOKUP(A37,'Chart of Accounts'!$B$5:$C$50,2,FALSE),"")</f>
        <v>Conference-Outside Contractor Expense</v>
      </c>
      <c r="C37" s="104"/>
      <c r="D37" s="104"/>
      <c r="E37" s="104"/>
      <c r="F37" s="104"/>
      <c r="G37" s="104"/>
      <c r="H37" s="104"/>
      <c r="I37" s="104"/>
      <c r="J37" s="104"/>
      <c r="K37" s="104"/>
      <c r="L37" s="104"/>
      <c r="M37" s="104"/>
      <c r="N37" s="104"/>
      <c r="O37" s="105">
        <f t="shared" si="23"/>
        <v>0</v>
      </c>
      <c r="P37" s="2"/>
      <c r="Q37" s="2"/>
      <c r="R37" s="2"/>
      <c r="S37" s="2"/>
      <c r="T37" s="2" t="s">
        <v>201</v>
      </c>
      <c r="U37" s="2">
        <v>7078.0</v>
      </c>
      <c r="V37" s="2"/>
      <c r="W37" s="2"/>
      <c r="X37" s="2"/>
      <c r="Y37" s="2"/>
      <c r="Z37" s="2"/>
      <c r="AA37" s="2" t="s">
        <v>52</v>
      </c>
      <c r="AB37" s="2" t="str">
        <f t="shared" si="24"/>
        <v>7042-000000</v>
      </c>
      <c r="AC37" s="2">
        <v>150.0</v>
      </c>
      <c r="AD37" s="2" t="str">
        <f t="shared" si="25"/>
        <v>083</v>
      </c>
      <c r="AE37" s="2"/>
      <c r="AF37" s="2"/>
      <c r="AG37" s="2">
        <v>110.0</v>
      </c>
      <c r="AH37" s="2" t="str">
        <f>Summary!$B$2</f>
        <v/>
      </c>
      <c r="AI37" s="2">
        <f t="shared" ref="AI37:AT37" si="35">IF(C37="",0,C37)</f>
        <v>0</v>
      </c>
      <c r="AJ37" s="2">
        <f t="shared" si="35"/>
        <v>0</v>
      </c>
      <c r="AK37" s="2">
        <f t="shared" si="35"/>
        <v>0</v>
      </c>
      <c r="AL37" s="2">
        <f t="shared" si="35"/>
        <v>0</v>
      </c>
      <c r="AM37" s="2">
        <f t="shared" si="35"/>
        <v>0</v>
      </c>
      <c r="AN37" s="2">
        <f t="shared" si="35"/>
        <v>0</v>
      </c>
      <c r="AO37" s="2">
        <f t="shared" si="35"/>
        <v>0</v>
      </c>
      <c r="AP37" s="2">
        <f t="shared" si="35"/>
        <v>0</v>
      </c>
      <c r="AQ37" s="2">
        <f t="shared" si="35"/>
        <v>0</v>
      </c>
      <c r="AR37" s="2">
        <f t="shared" si="35"/>
        <v>0</v>
      </c>
      <c r="AS37" s="2">
        <f t="shared" si="35"/>
        <v>0</v>
      </c>
      <c r="AT37" s="2">
        <f t="shared" si="35"/>
        <v>0</v>
      </c>
    </row>
    <row r="38" ht="20.25" customHeight="1">
      <c r="A38" s="99">
        <v>7048.0</v>
      </c>
      <c r="B38" s="101" t="str">
        <f>IF(ISTEXT("Conference-"&amp;VLOOKUP(A38,'Chart of Accounts'!$B$5:$C$50,2,FALSE)),"Conference-"&amp;VLOOKUP(A38,'Chart of Accounts'!$B$5:$C$50,2,FALSE),"")</f>
        <v>Conference-Equipment Purchase Expense (Less than $500)</v>
      </c>
      <c r="C38" s="104"/>
      <c r="D38" s="104"/>
      <c r="E38" s="104"/>
      <c r="F38" s="104"/>
      <c r="G38" s="104"/>
      <c r="H38" s="104"/>
      <c r="I38" s="104"/>
      <c r="J38" s="104"/>
      <c r="K38" s="104"/>
      <c r="L38" s="104"/>
      <c r="M38" s="104"/>
      <c r="N38" s="104"/>
      <c r="O38" s="105">
        <f t="shared" si="23"/>
        <v>0</v>
      </c>
      <c r="P38" s="2"/>
      <c r="Q38" s="2"/>
      <c r="R38" s="2"/>
      <c r="S38" s="2"/>
      <c r="T38" s="2" t="s">
        <v>203</v>
      </c>
      <c r="U38" s="2">
        <v>7080.0</v>
      </c>
      <c r="V38" s="2"/>
      <c r="W38" s="2"/>
      <c r="X38" s="2"/>
      <c r="Y38" s="2"/>
      <c r="Z38" s="2"/>
      <c r="AA38" s="2" t="s">
        <v>52</v>
      </c>
      <c r="AB38" s="2" t="str">
        <f t="shared" si="24"/>
        <v>7048-000000</v>
      </c>
      <c r="AC38" s="2">
        <v>150.0</v>
      </c>
      <c r="AD38" s="2" t="str">
        <f t="shared" si="25"/>
        <v>083</v>
      </c>
      <c r="AE38" s="2"/>
      <c r="AF38" s="2"/>
      <c r="AG38" s="2">
        <v>110.0</v>
      </c>
      <c r="AH38" s="2" t="str">
        <f>Summary!$B$2</f>
        <v/>
      </c>
      <c r="AI38" s="2">
        <f t="shared" ref="AI38:AT38" si="36">IF(C38="",0,C38)</f>
        <v>0</v>
      </c>
      <c r="AJ38" s="2">
        <f t="shared" si="36"/>
        <v>0</v>
      </c>
      <c r="AK38" s="2">
        <f t="shared" si="36"/>
        <v>0</v>
      </c>
      <c r="AL38" s="2">
        <f t="shared" si="36"/>
        <v>0</v>
      </c>
      <c r="AM38" s="2">
        <f t="shared" si="36"/>
        <v>0</v>
      </c>
      <c r="AN38" s="2">
        <f t="shared" si="36"/>
        <v>0</v>
      </c>
      <c r="AO38" s="2">
        <f t="shared" si="36"/>
        <v>0</v>
      </c>
      <c r="AP38" s="2">
        <f t="shared" si="36"/>
        <v>0</v>
      </c>
      <c r="AQ38" s="2">
        <f t="shared" si="36"/>
        <v>0</v>
      </c>
      <c r="AR38" s="2">
        <f t="shared" si="36"/>
        <v>0</v>
      </c>
      <c r="AS38" s="2">
        <f t="shared" si="36"/>
        <v>0</v>
      </c>
      <c r="AT38" s="2">
        <f t="shared" si="36"/>
        <v>0</v>
      </c>
    </row>
    <row r="39" ht="20.25" customHeight="1">
      <c r="A39" s="99">
        <v>7070.0</v>
      </c>
      <c r="B39" s="101" t="str">
        <f>IF(ISTEXT("Conference-"&amp;VLOOKUP(A39,'Chart of Accounts'!$B$5:$C$50,2,FALSE)),"Conference-"&amp;VLOOKUP(A39,'Chart of Accounts'!$B$5:$C$50,2,FALSE),"")</f>
        <v>Conference-Bank Charges &amp; Credit Card Fee Expense</v>
      </c>
      <c r="C39" s="104"/>
      <c r="D39" s="104"/>
      <c r="E39" s="104"/>
      <c r="F39" s="104"/>
      <c r="G39" s="104"/>
      <c r="H39" s="104"/>
      <c r="I39" s="104"/>
      <c r="J39" s="104"/>
      <c r="K39" s="104"/>
      <c r="L39" s="104"/>
      <c r="M39" s="104"/>
      <c r="N39" s="104"/>
      <c r="O39" s="105">
        <f t="shared" si="23"/>
        <v>0</v>
      </c>
      <c r="P39" s="2"/>
      <c r="Q39" s="2"/>
      <c r="R39" s="2"/>
      <c r="S39" s="2"/>
      <c r="T39" s="2" t="s">
        <v>204</v>
      </c>
      <c r="U39" s="2">
        <v>7082.0</v>
      </c>
      <c r="V39" s="2"/>
      <c r="W39" s="2"/>
      <c r="X39" s="2"/>
      <c r="Y39" s="2"/>
      <c r="Z39" s="2"/>
      <c r="AA39" s="2" t="s">
        <v>52</v>
      </c>
      <c r="AB39" s="2" t="str">
        <f t="shared" si="24"/>
        <v>7070-000000</v>
      </c>
      <c r="AC39" s="2">
        <v>150.0</v>
      </c>
      <c r="AD39" s="2" t="str">
        <f t="shared" si="25"/>
        <v>083</v>
      </c>
      <c r="AE39" s="2"/>
      <c r="AF39" s="2"/>
      <c r="AG39" s="2">
        <v>110.0</v>
      </c>
      <c r="AH39" s="2" t="str">
        <f>Summary!$B$2</f>
        <v/>
      </c>
      <c r="AI39" s="2">
        <f t="shared" ref="AI39:AT39" si="37">IF(C39="",0,C39)</f>
        <v>0</v>
      </c>
      <c r="AJ39" s="2">
        <f t="shared" si="37"/>
        <v>0</v>
      </c>
      <c r="AK39" s="2">
        <f t="shared" si="37"/>
        <v>0</v>
      </c>
      <c r="AL39" s="2">
        <f t="shared" si="37"/>
        <v>0</v>
      </c>
      <c r="AM39" s="2">
        <f t="shared" si="37"/>
        <v>0</v>
      </c>
      <c r="AN39" s="2">
        <f t="shared" si="37"/>
        <v>0</v>
      </c>
      <c r="AO39" s="2">
        <f t="shared" si="37"/>
        <v>0</v>
      </c>
      <c r="AP39" s="2">
        <f t="shared" si="37"/>
        <v>0</v>
      </c>
      <c r="AQ39" s="2">
        <f t="shared" si="37"/>
        <v>0</v>
      </c>
      <c r="AR39" s="2">
        <f t="shared" si="37"/>
        <v>0</v>
      </c>
      <c r="AS39" s="2">
        <f t="shared" si="37"/>
        <v>0</v>
      </c>
      <c r="AT39" s="2">
        <f t="shared" si="37"/>
        <v>0</v>
      </c>
    </row>
    <row r="40" ht="20.25" customHeight="1">
      <c r="A40" s="99">
        <v>7072.0</v>
      </c>
      <c r="B40" s="101" t="str">
        <f>IF(ISTEXT("Conference-"&amp;VLOOKUP(A40,'Chart of Accounts'!$B$5:$C$50,2,FALSE)),"Conference-"&amp;VLOOKUP(A40,'Chart of Accounts'!$B$5:$C$50,2,FALSE),"")</f>
        <v>Conference-Sales Tax Expense (incl. GST, VAT, etc.)</v>
      </c>
      <c r="C40" s="104"/>
      <c r="D40" s="104"/>
      <c r="E40" s="104"/>
      <c r="F40" s="104"/>
      <c r="G40" s="104"/>
      <c r="H40" s="104"/>
      <c r="I40" s="104"/>
      <c r="J40" s="104"/>
      <c r="K40" s="104"/>
      <c r="L40" s="104"/>
      <c r="M40" s="104"/>
      <c r="N40" s="104"/>
      <c r="O40" s="105">
        <f t="shared" si="23"/>
        <v>0</v>
      </c>
      <c r="P40" s="2"/>
      <c r="Q40" s="2"/>
      <c r="R40" s="2"/>
      <c r="S40" s="2"/>
      <c r="T40" s="2" t="s">
        <v>205</v>
      </c>
      <c r="U40" s="2">
        <v>7084.0</v>
      </c>
      <c r="V40" s="2"/>
      <c r="W40" s="2"/>
      <c r="X40" s="2"/>
      <c r="Y40" s="2"/>
      <c r="Z40" s="2"/>
      <c r="AA40" s="2" t="s">
        <v>52</v>
      </c>
      <c r="AB40" s="2" t="str">
        <f t="shared" si="24"/>
        <v>7072-000000</v>
      </c>
      <c r="AC40" s="2">
        <v>150.0</v>
      </c>
      <c r="AD40" s="2" t="str">
        <f t="shared" si="25"/>
        <v>083</v>
      </c>
      <c r="AE40" s="2"/>
      <c r="AF40" s="2"/>
      <c r="AG40" s="2">
        <v>110.0</v>
      </c>
      <c r="AH40" s="2" t="str">
        <f>Summary!$B$2</f>
        <v/>
      </c>
      <c r="AI40" s="2">
        <f t="shared" ref="AI40:AT40" si="38">IF(C40="",0,C40)</f>
        <v>0</v>
      </c>
      <c r="AJ40" s="2">
        <f t="shared" si="38"/>
        <v>0</v>
      </c>
      <c r="AK40" s="2">
        <f t="shared" si="38"/>
        <v>0</v>
      </c>
      <c r="AL40" s="2">
        <f t="shared" si="38"/>
        <v>0</v>
      </c>
      <c r="AM40" s="2">
        <f t="shared" si="38"/>
        <v>0</v>
      </c>
      <c r="AN40" s="2">
        <f t="shared" si="38"/>
        <v>0</v>
      </c>
      <c r="AO40" s="2">
        <f t="shared" si="38"/>
        <v>0</v>
      </c>
      <c r="AP40" s="2">
        <f t="shared" si="38"/>
        <v>0</v>
      </c>
      <c r="AQ40" s="2">
        <f t="shared" si="38"/>
        <v>0</v>
      </c>
      <c r="AR40" s="2">
        <f t="shared" si="38"/>
        <v>0</v>
      </c>
      <c r="AS40" s="2">
        <f t="shared" si="38"/>
        <v>0</v>
      </c>
      <c r="AT40" s="2">
        <f t="shared" si="38"/>
        <v>0</v>
      </c>
    </row>
    <row r="41" ht="20.25" customHeight="1">
      <c r="A41" s="99">
        <v>7078.0</v>
      </c>
      <c r="B41" s="101" t="str">
        <f>IF(ISTEXT("Conference-"&amp;VLOOKUP(A41,'Chart of Accounts'!$B$5:$C$50,2,FALSE)),"Conference-"&amp;VLOOKUP(A41,'Chart of Accounts'!$B$5:$C$50,2,FALSE),"")</f>
        <v>Conference-Food Expense</v>
      </c>
      <c r="C41" s="104"/>
      <c r="D41" s="104"/>
      <c r="E41" s="104"/>
      <c r="F41" s="104"/>
      <c r="G41" s="104"/>
      <c r="H41" s="104"/>
      <c r="I41" s="104"/>
      <c r="J41" s="104"/>
      <c r="K41" s="104"/>
      <c r="L41" s="104"/>
      <c r="M41" s="104">
        <v>450.0</v>
      </c>
      <c r="N41" s="104"/>
      <c r="O41" s="105">
        <f t="shared" si="23"/>
        <v>450</v>
      </c>
      <c r="P41" s="2"/>
      <c r="Q41" s="2"/>
      <c r="R41" s="2"/>
      <c r="S41" s="2"/>
      <c r="T41" s="2" t="s">
        <v>206</v>
      </c>
      <c r="U41" s="2">
        <v>7086.0</v>
      </c>
      <c r="V41" s="2"/>
      <c r="W41" s="2"/>
      <c r="X41" s="2"/>
      <c r="Y41" s="2"/>
      <c r="Z41" s="2"/>
      <c r="AA41" s="2" t="s">
        <v>52</v>
      </c>
      <c r="AB41" s="2" t="str">
        <f t="shared" si="24"/>
        <v>7078-000000</v>
      </c>
      <c r="AC41" s="2">
        <v>150.0</v>
      </c>
      <c r="AD41" s="2" t="str">
        <f t="shared" si="25"/>
        <v>083</v>
      </c>
      <c r="AE41" s="2"/>
      <c r="AF41" s="2"/>
      <c r="AG41" s="2">
        <v>110.0</v>
      </c>
      <c r="AH41" s="2" t="str">
        <f>Summary!$B$2</f>
        <v/>
      </c>
      <c r="AI41" s="2">
        <f t="shared" ref="AI41:AT41" si="39">IF(C41="",0,C41)</f>
        <v>0</v>
      </c>
      <c r="AJ41" s="2">
        <f t="shared" si="39"/>
        <v>0</v>
      </c>
      <c r="AK41" s="2">
        <f t="shared" si="39"/>
        <v>0</v>
      </c>
      <c r="AL41" s="2">
        <f t="shared" si="39"/>
        <v>0</v>
      </c>
      <c r="AM41" s="2">
        <f t="shared" si="39"/>
        <v>0</v>
      </c>
      <c r="AN41" s="2">
        <f t="shared" si="39"/>
        <v>0</v>
      </c>
      <c r="AO41" s="2">
        <f t="shared" si="39"/>
        <v>0</v>
      </c>
      <c r="AP41" s="2">
        <f t="shared" si="39"/>
        <v>0</v>
      </c>
      <c r="AQ41" s="2">
        <f t="shared" si="39"/>
        <v>0</v>
      </c>
      <c r="AR41" s="2">
        <f t="shared" si="39"/>
        <v>0</v>
      </c>
      <c r="AS41" s="110">
        <f t="shared" si="39"/>
        <v>450</v>
      </c>
      <c r="AT41" s="2">
        <f t="shared" si="39"/>
        <v>0</v>
      </c>
    </row>
    <row r="42" ht="20.25" customHeight="1">
      <c r="A42" s="99">
        <v>7080.0</v>
      </c>
      <c r="B42" s="101" t="str">
        <f>IF(ISTEXT("Conference-"&amp;VLOOKUP(A42,'Chart of Accounts'!$B$5:$C$50,2,FALSE)),"Conference-"&amp;VLOOKUP(A42,'Chart of Accounts'!$B$5:$C$50,2,FALSE),"")</f>
        <v>Conference-Gifts &amp; Thank Yous</v>
      </c>
      <c r="C42" s="104"/>
      <c r="D42" s="104"/>
      <c r="E42" s="104"/>
      <c r="F42" s="104"/>
      <c r="G42" s="104"/>
      <c r="H42" s="104"/>
      <c r="I42" s="104"/>
      <c r="J42" s="104"/>
      <c r="K42" s="104"/>
      <c r="L42" s="104"/>
      <c r="M42" s="104">
        <f>500+60</f>
        <v>560</v>
      </c>
      <c r="N42" s="104"/>
      <c r="O42" s="105">
        <f t="shared" si="23"/>
        <v>560</v>
      </c>
      <c r="P42" s="2"/>
      <c r="Q42" s="2"/>
      <c r="R42" s="2"/>
      <c r="S42" s="2"/>
      <c r="T42" s="2" t="s">
        <v>207</v>
      </c>
      <c r="U42" s="2">
        <v>7088.0</v>
      </c>
      <c r="V42" s="2"/>
      <c r="W42" s="2"/>
      <c r="X42" s="2"/>
      <c r="Y42" s="2"/>
      <c r="Z42" s="2"/>
      <c r="AA42" s="2" t="s">
        <v>52</v>
      </c>
      <c r="AB42" s="2" t="str">
        <f t="shared" si="24"/>
        <v>7080-000000</v>
      </c>
      <c r="AC42" s="2">
        <v>150.0</v>
      </c>
      <c r="AD42" s="2" t="str">
        <f t="shared" si="25"/>
        <v>083</v>
      </c>
      <c r="AE42" s="2"/>
      <c r="AF42" s="2"/>
      <c r="AG42" s="2">
        <v>110.0</v>
      </c>
      <c r="AH42" s="2" t="str">
        <f>Summary!$B$2</f>
        <v/>
      </c>
      <c r="AI42" s="2">
        <f t="shared" ref="AI42:AT42" si="40">IF(C42="",0,C42)</f>
        <v>0</v>
      </c>
      <c r="AJ42" s="2">
        <f t="shared" si="40"/>
        <v>0</v>
      </c>
      <c r="AK42" s="2">
        <f t="shared" si="40"/>
        <v>0</v>
      </c>
      <c r="AL42" s="2">
        <f t="shared" si="40"/>
        <v>0</v>
      </c>
      <c r="AM42" s="2">
        <f t="shared" si="40"/>
        <v>0</v>
      </c>
      <c r="AN42" s="2">
        <f t="shared" si="40"/>
        <v>0</v>
      </c>
      <c r="AO42" s="2">
        <f t="shared" si="40"/>
        <v>0</v>
      </c>
      <c r="AP42" s="2">
        <f t="shared" si="40"/>
        <v>0</v>
      </c>
      <c r="AQ42" s="2">
        <f t="shared" si="40"/>
        <v>0</v>
      </c>
      <c r="AR42" s="2">
        <f t="shared" si="40"/>
        <v>0</v>
      </c>
      <c r="AS42" s="110">
        <f t="shared" si="40"/>
        <v>560</v>
      </c>
      <c r="AT42" s="2">
        <f t="shared" si="40"/>
        <v>0</v>
      </c>
    </row>
    <row r="43" ht="20.25" customHeight="1">
      <c r="A43" s="99">
        <v>7086.0</v>
      </c>
      <c r="B43" s="101" t="str">
        <f>IF(ISTEXT("Conference-"&amp;VLOOKUP(A43,'Chart of Accounts'!$B$5:$C$50,2,FALSE)),"Conference-"&amp;VLOOKUP(A43,'Chart of Accounts'!$B$5:$C$50,2,FALSE),"")</f>
        <v>Conference-Miscellaneous Expenses</v>
      </c>
      <c r="C43" s="104"/>
      <c r="D43" s="104"/>
      <c r="E43" s="104"/>
      <c r="F43" s="104"/>
      <c r="G43" s="104"/>
      <c r="H43" s="104"/>
      <c r="I43" s="104"/>
      <c r="J43" s="104"/>
      <c r="K43" s="104"/>
      <c r="L43" s="104"/>
      <c r="M43" s="104"/>
      <c r="N43" s="104"/>
      <c r="O43" s="105">
        <f t="shared" si="23"/>
        <v>0</v>
      </c>
      <c r="P43" s="2"/>
      <c r="Q43" s="2"/>
      <c r="R43" s="2"/>
      <c r="S43" s="2"/>
      <c r="T43" s="2" t="s">
        <v>209</v>
      </c>
      <c r="U43" s="2">
        <v>7090.0</v>
      </c>
      <c r="V43" s="2"/>
      <c r="W43" s="2"/>
      <c r="X43" s="2"/>
      <c r="Y43" s="2"/>
      <c r="Z43" s="2"/>
      <c r="AA43" s="2" t="s">
        <v>52</v>
      </c>
      <c r="AB43" s="2" t="str">
        <f t="shared" si="24"/>
        <v>7086-000000</v>
      </c>
      <c r="AC43" s="2">
        <v>150.0</v>
      </c>
      <c r="AD43" s="2" t="str">
        <f t="shared" si="25"/>
        <v>083</v>
      </c>
      <c r="AE43" s="2"/>
      <c r="AF43" s="2"/>
      <c r="AG43" s="2">
        <v>110.0</v>
      </c>
      <c r="AH43" s="2" t="str">
        <f>Summary!$B$2</f>
        <v/>
      </c>
      <c r="AI43" s="2">
        <f t="shared" ref="AI43:AT43" si="41">IF(C43="",0,C43)</f>
        <v>0</v>
      </c>
      <c r="AJ43" s="2">
        <f t="shared" si="41"/>
        <v>0</v>
      </c>
      <c r="AK43" s="2">
        <f t="shared" si="41"/>
        <v>0</v>
      </c>
      <c r="AL43" s="2">
        <f t="shared" si="41"/>
        <v>0</v>
      </c>
      <c r="AM43" s="2">
        <f t="shared" si="41"/>
        <v>0</v>
      </c>
      <c r="AN43" s="2">
        <f t="shared" si="41"/>
        <v>0</v>
      </c>
      <c r="AO43" s="2">
        <f t="shared" si="41"/>
        <v>0</v>
      </c>
      <c r="AP43" s="2">
        <f t="shared" si="41"/>
        <v>0</v>
      </c>
      <c r="AQ43" s="2">
        <f t="shared" si="41"/>
        <v>0</v>
      </c>
      <c r="AR43" s="2">
        <f t="shared" si="41"/>
        <v>0</v>
      </c>
      <c r="AS43" s="2">
        <f t="shared" si="41"/>
        <v>0</v>
      </c>
      <c r="AT43" s="2">
        <f t="shared" si="41"/>
        <v>0</v>
      </c>
    </row>
    <row r="44" ht="20.25" customHeight="1">
      <c r="A44" s="99">
        <v>7090.0</v>
      </c>
      <c r="B44" s="101" t="s">
        <v>190</v>
      </c>
      <c r="C44" s="104"/>
      <c r="D44" s="104"/>
      <c r="E44" s="104"/>
      <c r="F44" s="104"/>
      <c r="G44" s="104"/>
      <c r="H44" s="104"/>
      <c r="I44" s="104"/>
      <c r="J44" s="104"/>
      <c r="K44" s="104"/>
      <c r="L44" s="104"/>
      <c r="M44" s="104"/>
      <c r="N44" s="104"/>
      <c r="O44" s="105">
        <f t="shared" si="23"/>
        <v>0</v>
      </c>
      <c r="P44" s="2"/>
      <c r="Q44" s="2"/>
      <c r="R44" s="2"/>
      <c r="S44" s="2"/>
      <c r="T44" s="2"/>
      <c r="U44" s="2"/>
      <c r="V44" s="2"/>
      <c r="W44" s="2"/>
      <c r="X44" s="2"/>
      <c r="Y44" s="2"/>
      <c r="Z44" s="2"/>
      <c r="AA44" s="2" t="s">
        <v>52</v>
      </c>
      <c r="AB44" s="2" t="str">
        <f t="shared" si="24"/>
        <v>7090-000000</v>
      </c>
      <c r="AC44" s="2">
        <v>150.0</v>
      </c>
      <c r="AD44" s="2" t="str">
        <f t="shared" si="25"/>
        <v>083</v>
      </c>
      <c r="AE44" s="2"/>
      <c r="AF44" s="2"/>
      <c r="AG44" s="2">
        <v>110.0</v>
      </c>
      <c r="AH44" s="2" t="str">
        <f>Summary!$B$2</f>
        <v/>
      </c>
      <c r="AI44" s="2">
        <f t="shared" ref="AI44:AT44" si="42">IF(C44="",0,C44)</f>
        <v>0</v>
      </c>
      <c r="AJ44" s="2">
        <f t="shared" si="42"/>
        <v>0</v>
      </c>
      <c r="AK44" s="2">
        <f t="shared" si="42"/>
        <v>0</v>
      </c>
      <c r="AL44" s="2">
        <f t="shared" si="42"/>
        <v>0</v>
      </c>
      <c r="AM44" s="2">
        <f t="shared" si="42"/>
        <v>0</v>
      </c>
      <c r="AN44" s="2">
        <f t="shared" si="42"/>
        <v>0</v>
      </c>
      <c r="AO44" s="2">
        <f t="shared" si="42"/>
        <v>0</v>
      </c>
      <c r="AP44" s="2">
        <f t="shared" si="42"/>
        <v>0</v>
      </c>
      <c r="AQ44" s="2">
        <f t="shared" si="42"/>
        <v>0</v>
      </c>
      <c r="AR44" s="2">
        <f t="shared" si="42"/>
        <v>0</v>
      </c>
      <c r="AS44" s="2">
        <f t="shared" si="42"/>
        <v>0</v>
      </c>
      <c r="AT44" s="2">
        <f t="shared" si="42"/>
        <v>0</v>
      </c>
    </row>
    <row r="45" ht="20.25" customHeight="1">
      <c r="A45" s="7"/>
      <c r="B45" s="101" t="str">
        <f>IF(ISTEXT("Conference-"&amp;VLOOKUP(A45,'Chart of Accounts'!$B$5:$C$54,2,FALSE)),"Conference-"&amp;VLOOKUP(A45,'Chart of Accounts'!$B$5:$C$54,2,FALSE),"")</f>
        <v/>
      </c>
      <c r="C45" s="104"/>
      <c r="D45" s="104"/>
      <c r="E45" s="104"/>
      <c r="F45" s="104"/>
      <c r="G45" s="104"/>
      <c r="H45" s="104"/>
      <c r="I45" s="104"/>
      <c r="J45" s="104"/>
      <c r="K45" s="104"/>
      <c r="L45" s="104"/>
      <c r="M45" s="104"/>
      <c r="N45" s="104"/>
      <c r="O45" s="105">
        <f t="shared" si="23"/>
        <v>0</v>
      </c>
      <c r="P45" s="2"/>
      <c r="Q45" s="2"/>
      <c r="R45" s="2"/>
      <c r="S45" s="2"/>
      <c r="T45" s="2" t="str">
        <f>'Chart of Accounts'!I38</f>
        <v/>
      </c>
      <c r="U45" s="2"/>
      <c r="V45" s="2"/>
      <c r="W45" s="2"/>
      <c r="X45" s="2"/>
      <c r="Y45" s="2"/>
      <c r="Z45" s="2"/>
      <c r="AA45" s="2" t="s">
        <v>52</v>
      </c>
      <c r="AB45" s="2" t="str">
        <f t="shared" si="24"/>
        <v/>
      </c>
      <c r="AC45" s="2">
        <v>150.0</v>
      </c>
      <c r="AD45" s="2" t="str">
        <f t="shared" si="25"/>
        <v>083</v>
      </c>
      <c r="AE45" s="2"/>
      <c r="AF45" s="2"/>
      <c r="AG45" s="2">
        <v>110.0</v>
      </c>
      <c r="AH45" s="2" t="str">
        <f>Summary!$B$2</f>
        <v/>
      </c>
      <c r="AI45" s="2">
        <f t="shared" ref="AI45:AT45" si="43">IF(C45="",0,C45)</f>
        <v>0</v>
      </c>
      <c r="AJ45" s="2">
        <f t="shared" si="43"/>
        <v>0</v>
      </c>
      <c r="AK45" s="2">
        <f t="shared" si="43"/>
        <v>0</v>
      </c>
      <c r="AL45" s="2">
        <f t="shared" si="43"/>
        <v>0</v>
      </c>
      <c r="AM45" s="2">
        <f t="shared" si="43"/>
        <v>0</v>
      </c>
      <c r="AN45" s="2">
        <f t="shared" si="43"/>
        <v>0</v>
      </c>
      <c r="AO45" s="2">
        <f t="shared" si="43"/>
        <v>0</v>
      </c>
      <c r="AP45" s="2">
        <f t="shared" si="43"/>
        <v>0</v>
      </c>
      <c r="AQ45" s="2">
        <f t="shared" si="43"/>
        <v>0</v>
      </c>
      <c r="AR45" s="2">
        <f t="shared" si="43"/>
        <v>0</v>
      </c>
      <c r="AS45" s="2">
        <f t="shared" si="43"/>
        <v>0</v>
      </c>
      <c r="AT45" s="2">
        <f t="shared" si="43"/>
        <v>0</v>
      </c>
    </row>
    <row r="46" ht="20.25" customHeight="1">
      <c r="A46" s="7"/>
      <c r="B46" s="101" t="str">
        <f>IF(ISTEXT("Conference-"&amp;VLOOKUP(A46,'Chart of Accounts'!$B$5:$C$54,2,FALSE)),"Conference-"&amp;VLOOKUP(A46,'Chart of Accounts'!$B$5:$C$54,2,FALSE),"")</f>
        <v/>
      </c>
      <c r="C46" s="104"/>
      <c r="D46" s="104"/>
      <c r="E46" s="104"/>
      <c r="F46" s="104"/>
      <c r="G46" s="104"/>
      <c r="H46" s="104"/>
      <c r="I46" s="104"/>
      <c r="J46" s="104"/>
      <c r="K46" s="104"/>
      <c r="L46" s="104"/>
      <c r="M46" s="104"/>
      <c r="N46" s="104"/>
      <c r="O46" s="105">
        <f t="shared" si="23"/>
        <v>0</v>
      </c>
      <c r="P46" s="2"/>
      <c r="Q46" s="2"/>
      <c r="R46" s="2"/>
      <c r="S46" s="2"/>
      <c r="T46" s="2" t="str">
        <f>'Chart of Accounts'!I39</f>
        <v/>
      </c>
      <c r="U46" s="2"/>
      <c r="V46" s="2"/>
      <c r="W46" s="2"/>
      <c r="X46" s="2"/>
      <c r="Y46" s="2"/>
      <c r="Z46" s="2"/>
      <c r="AA46" s="2" t="s">
        <v>52</v>
      </c>
      <c r="AB46" s="2" t="str">
        <f t="shared" si="24"/>
        <v/>
      </c>
      <c r="AC46" s="2">
        <v>150.0</v>
      </c>
      <c r="AD46" s="2" t="str">
        <f t="shared" si="25"/>
        <v>083</v>
      </c>
      <c r="AE46" s="2"/>
      <c r="AF46" s="2"/>
      <c r="AG46" s="2">
        <v>110.0</v>
      </c>
      <c r="AH46" s="2" t="str">
        <f>Summary!$B$2</f>
        <v/>
      </c>
      <c r="AI46" s="2">
        <f t="shared" ref="AI46:AT46" si="44">IF(C46="",0,C46)</f>
        <v>0</v>
      </c>
      <c r="AJ46" s="2">
        <f t="shared" si="44"/>
        <v>0</v>
      </c>
      <c r="AK46" s="2">
        <f t="shared" si="44"/>
        <v>0</v>
      </c>
      <c r="AL46" s="2">
        <f t="shared" si="44"/>
        <v>0</v>
      </c>
      <c r="AM46" s="2">
        <f t="shared" si="44"/>
        <v>0</v>
      </c>
      <c r="AN46" s="2">
        <f t="shared" si="44"/>
        <v>0</v>
      </c>
      <c r="AO46" s="2">
        <f t="shared" si="44"/>
        <v>0</v>
      </c>
      <c r="AP46" s="2">
        <f t="shared" si="44"/>
        <v>0</v>
      </c>
      <c r="AQ46" s="2">
        <f t="shared" si="44"/>
        <v>0</v>
      </c>
      <c r="AR46" s="2">
        <f t="shared" si="44"/>
        <v>0</v>
      </c>
      <c r="AS46" s="2">
        <f t="shared" si="44"/>
        <v>0</v>
      </c>
      <c r="AT46" s="2">
        <f t="shared" si="44"/>
        <v>0</v>
      </c>
    </row>
    <row r="47" ht="20.25" customHeight="1">
      <c r="A47" s="7"/>
      <c r="B47" s="101" t="str">
        <f>IF(ISTEXT("Conference-"&amp;VLOOKUP(A47,'Chart of Accounts'!$B$5:$C$54,2,FALSE)),"Conference-"&amp;VLOOKUP(A47,'Chart of Accounts'!$B$5:$C$54,2,FALSE),"")</f>
        <v/>
      </c>
      <c r="C47" s="104"/>
      <c r="D47" s="104"/>
      <c r="E47" s="104"/>
      <c r="F47" s="104"/>
      <c r="G47" s="104"/>
      <c r="H47" s="104"/>
      <c r="I47" s="104"/>
      <c r="J47" s="104"/>
      <c r="K47" s="104"/>
      <c r="L47" s="104"/>
      <c r="M47" s="104"/>
      <c r="N47" s="104"/>
      <c r="O47" s="105">
        <f t="shared" si="23"/>
        <v>0</v>
      </c>
      <c r="P47" s="2"/>
      <c r="Q47" s="2"/>
      <c r="R47" s="2"/>
      <c r="S47" s="2"/>
      <c r="T47" s="2" t="str">
        <f>'Chart of Accounts'!I40</f>
        <v/>
      </c>
      <c r="U47" s="2"/>
      <c r="V47" s="2"/>
      <c r="W47" s="2"/>
      <c r="X47" s="2"/>
      <c r="Y47" s="2"/>
      <c r="Z47" s="2"/>
      <c r="AA47" s="2" t="s">
        <v>52</v>
      </c>
      <c r="AB47" s="2" t="str">
        <f t="shared" si="24"/>
        <v/>
      </c>
      <c r="AC47" s="2">
        <v>150.0</v>
      </c>
      <c r="AD47" s="2" t="str">
        <f t="shared" si="25"/>
        <v>083</v>
      </c>
      <c r="AE47" s="2"/>
      <c r="AF47" s="2"/>
      <c r="AG47" s="2">
        <v>110.0</v>
      </c>
      <c r="AH47" s="2" t="str">
        <f>Summary!$B$2</f>
        <v/>
      </c>
      <c r="AI47" s="2">
        <f t="shared" ref="AI47:AT47" si="45">IF(C47="",0,C47)</f>
        <v>0</v>
      </c>
      <c r="AJ47" s="2">
        <f t="shared" si="45"/>
        <v>0</v>
      </c>
      <c r="AK47" s="2">
        <f t="shared" si="45"/>
        <v>0</v>
      </c>
      <c r="AL47" s="2">
        <f t="shared" si="45"/>
        <v>0</v>
      </c>
      <c r="AM47" s="2">
        <f t="shared" si="45"/>
        <v>0</v>
      </c>
      <c r="AN47" s="2">
        <f t="shared" si="45"/>
        <v>0</v>
      </c>
      <c r="AO47" s="2">
        <f t="shared" si="45"/>
        <v>0</v>
      </c>
      <c r="AP47" s="2">
        <f t="shared" si="45"/>
        <v>0</v>
      </c>
      <c r="AQ47" s="2">
        <f t="shared" si="45"/>
        <v>0</v>
      </c>
      <c r="AR47" s="2">
        <f t="shared" si="45"/>
        <v>0</v>
      </c>
      <c r="AS47" s="2">
        <f t="shared" si="45"/>
        <v>0</v>
      </c>
      <c r="AT47" s="2">
        <f t="shared" si="45"/>
        <v>0</v>
      </c>
    </row>
    <row r="48" ht="15.75" customHeight="1">
      <c r="A48" s="94" t="s">
        <v>221</v>
      </c>
      <c r="B48" s="94"/>
      <c r="C48" s="128">
        <f t="shared" ref="C48:O48" si="46">SUM(C27:C47)</f>
        <v>0</v>
      </c>
      <c r="D48" s="128">
        <f t="shared" si="46"/>
        <v>0</v>
      </c>
      <c r="E48" s="128">
        <f t="shared" si="46"/>
        <v>0</v>
      </c>
      <c r="F48" s="128">
        <f t="shared" si="46"/>
        <v>0</v>
      </c>
      <c r="G48" s="128">
        <f t="shared" si="46"/>
        <v>0</v>
      </c>
      <c r="H48" s="128">
        <f t="shared" si="46"/>
        <v>0</v>
      </c>
      <c r="I48" s="128">
        <f t="shared" si="46"/>
        <v>0</v>
      </c>
      <c r="J48" s="128">
        <f t="shared" si="46"/>
        <v>0</v>
      </c>
      <c r="K48" s="128">
        <f t="shared" si="46"/>
        <v>0</v>
      </c>
      <c r="L48" s="128">
        <f t="shared" si="46"/>
        <v>0</v>
      </c>
      <c r="M48" s="128">
        <f t="shared" si="46"/>
        <v>24840</v>
      </c>
      <c r="N48" s="128">
        <f t="shared" si="46"/>
        <v>0</v>
      </c>
      <c r="O48" s="128">
        <f t="shared" si="46"/>
        <v>24840</v>
      </c>
      <c r="P48" s="2"/>
      <c r="Q48" s="2"/>
      <c r="R48" s="2"/>
      <c r="S48" s="2"/>
      <c r="T48" s="2" t="str">
        <f>'Chart of Accounts'!I41</f>
        <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94"/>
      <c r="B49" s="94"/>
      <c r="C49" s="133"/>
      <c r="D49" s="133"/>
      <c r="E49" s="133"/>
      <c r="F49" s="133"/>
      <c r="G49" s="133"/>
      <c r="H49" s="133"/>
      <c r="I49" s="133"/>
      <c r="J49" s="133"/>
      <c r="K49" s="133"/>
      <c r="L49" s="133"/>
      <c r="M49" s="133"/>
      <c r="N49" s="133"/>
      <c r="O49" s="133"/>
      <c r="P49" s="2"/>
      <c r="Q49" s="2"/>
      <c r="R49" s="2"/>
      <c r="S49" s="2"/>
      <c r="T49" s="2" t="str">
        <f>'Chart of Accounts'!I42</f>
        <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ht="15.75" customHeight="1">
      <c r="A50" s="94" t="s">
        <v>24</v>
      </c>
      <c r="B50" s="94"/>
      <c r="C50" s="134">
        <f t="shared" ref="C50:O50" si="47">C24-C48</f>
        <v>0</v>
      </c>
      <c r="D50" s="134">
        <f t="shared" si="47"/>
        <v>0</v>
      </c>
      <c r="E50" s="134">
        <f t="shared" si="47"/>
        <v>0</v>
      </c>
      <c r="F50" s="134">
        <f t="shared" si="47"/>
        <v>0</v>
      </c>
      <c r="G50" s="134">
        <f t="shared" si="47"/>
        <v>0</v>
      </c>
      <c r="H50" s="134">
        <f t="shared" si="47"/>
        <v>0</v>
      </c>
      <c r="I50" s="134">
        <f t="shared" si="47"/>
        <v>0</v>
      </c>
      <c r="J50" s="134">
        <f t="shared" si="47"/>
        <v>0</v>
      </c>
      <c r="K50" s="134">
        <f t="shared" si="47"/>
        <v>0</v>
      </c>
      <c r="L50" s="134">
        <f t="shared" si="47"/>
        <v>0</v>
      </c>
      <c r="M50" s="134">
        <f t="shared" si="47"/>
        <v>1310</v>
      </c>
      <c r="N50" s="134">
        <f t="shared" si="47"/>
        <v>0</v>
      </c>
      <c r="O50" s="134">
        <f t="shared" si="47"/>
        <v>1310</v>
      </c>
      <c r="P50" s="2"/>
      <c r="Q50" s="2"/>
      <c r="R50" s="2"/>
      <c r="S50" s="2"/>
      <c r="T50" s="2" t="str">
        <f>'Chart of Accounts'!I43</f>
        <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15.75" customHeight="1">
      <c r="A51" s="2"/>
      <c r="B51" s="2"/>
      <c r="C51" s="2"/>
      <c r="D51" s="2"/>
      <c r="E51" s="2"/>
      <c r="F51" s="2"/>
      <c r="G51" s="2"/>
      <c r="H51" s="2"/>
      <c r="I51" s="2"/>
      <c r="J51" s="2"/>
      <c r="K51" s="2"/>
      <c r="L51" s="2"/>
      <c r="M51" s="2"/>
      <c r="N51" s="2"/>
      <c r="O51" s="2"/>
      <c r="P51" s="2"/>
      <c r="Q51" s="2"/>
      <c r="R51" s="2"/>
      <c r="S51" s="2"/>
      <c r="T51" s="2" t="str">
        <f>'Chart of Accounts'!I44</f>
        <v/>
      </c>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15.75" customHeight="1">
      <c r="A52" s="2"/>
      <c r="B52" s="2"/>
      <c r="C52" s="2"/>
      <c r="D52" s="2"/>
      <c r="E52" s="2"/>
      <c r="F52" s="2"/>
      <c r="G52" s="2"/>
      <c r="H52" s="2"/>
      <c r="I52" s="2"/>
      <c r="J52" s="2"/>
      <c r="K52" s="2"/>
      <c r="L52" s="2"/>
      <c r="M52" s="2"/>
      <c r="N52" s="2"/>
      <c r="O52" s="2"/>
      <c r="P52" s="2"/>
      <c r="Q52" s="2"/>
      <c r="R52" s="2"/>
      <c r="S52" s="2"/>
      <c r="T52" s="2" t="str">
        <f>'Chart of Accounts'!I45</f>
        <v/>
      </c>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15.75" customHeight="1">
      <c r="A53" s="2"/>
      <c r="B53" s="2"/>
      <c r="C53" s="2"/>
      <c r="D53" s="2"/>
      <c r="E53" s="2"/>
      <c r="F53" s="2"/>
      <c r="G53" s="2"/>
      <c r="H53" s="2"/>
      <c r="I53" s="2"/>
      <c r="J53" s="2"/>
      <c r="K53" s="2"/>
      <c r="L53" s="2"/>
      <c r="M53" s="2"/>
      <c r="N53" s="2"/>
      <c r="O53" s="2"/>
      <c r="P53" s="2"/>
      <c r="Q53" s="2"/>
      <c r="R53" s="2"/>
      <c r="S53" s="2"/>
      <c r="T53" s="2" t="str">
        <f>'Chart of Accounts'!I46</f>
        <v/>
      </c>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15.75" customHeight="1">
      <c r="A54" s="2"/>
      <c r="B54" s="2"/>
      <c r="C54" s="2"/>
      <c r="D54" s="2"/>
      <c r="E54" s="2"/>
      <c r="F54" s="2"/>
      <c r="G54" s="2"/>
      <c r="H54" s="2"/>
      <c r="I54" s="2"/>
      <c r="J54" s="2"/>
      <c r="K54" s="2"/>
      <c r="L54" s="2"/>
      <c r="M54" s="2"/>
      <c r="N54" s="2"/>
      <c r="O54" s="2"/>
      <c r="P54" s="2"/>
      <c r="Q54" s="2"/>
      <c r="R54" s="2"/>
      <c r="S54" s="2"/>
      <c r="T54" s="2" t="str">
        <f>'Chart of Accounts'!I47</f>
        <v/>
      </c>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ht="15.75" customHeight="1">
      <c r="A55" s="2"/>
      <c r="B55" s="2"/>
      <c r="C55" s="2"/>
      <c r="D55" s="2"/>
      <c r="E55" s="2"/>
      <c r="F55" s="2"/>
      <c r="G55" s="2"/>
      <c r="H55" s="2"/>
      <c r="I55" s="2"/>
      <c r="J55" s="2"/>
      <c r="K55" s="2"/>
      <c r="L55" s="2"/>
      <c r="M55" s="2"/>
      <c r="N55" s="2"/>
      <c r="O55" s="2"/>
      <c r="P55" s="2"/>
      <c r="Q55" s="2"/>
      <c r="R55" s="2"/>
      <c r="S55" s="2"/>
      <c r="T55" s="2" t="str">
        <f>'Chart of Accounts'!I48</f>
        <v/>
      </c>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ht="15.75" customHeight="1">
      <c r="A56" s="2"/>
      <c r="B56" s="2"/>
      <c r="C56" s="2"/>
      <c r="D56" s="2"/>
      <c r="E56" s="2"/>
      <c r="F56" s="2"/>
      <c r="G56" s="2"/>
      <c r="H56" s="2"/>
      <c r="I56" s="2"/>
      <c r="J56" s="2"/>
      <c r="K56" s="2"/>
      <c r="L56" s="2"/>
      <c r="M56" s="2"/>
      <c r="N56" s="2"/>
      <c r="O56" s="2"/>
      <c r="P56" s="2"/>
      <c r="Q56" s="2"/>
      <c r="R56" s="2"/>
      <c r="S56" s="2"/>
      <c r="T56" s="2" t="str">
        <f>'Chart of Accounts'!I49</f>
        <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2"/>
      <c r="B57" s="2"/>
      <c r="C57" s="2"/>
      <c r="D57" s="2"/>
      <c r="E57" s="2"/>
      <c r="F57" s="2"/>
      <c r="G57" s="2"/>
      <c r="H57" s="2"/>
      <c r="I57" s="2"/>
      <c r="J57" s="2"/>
      <c r="K57" s="2"/>
      <c r="L57" s="2"/>
      <c r="M57" s="2"/>
      <c r="N57" s="2"/>
      <c r="O57" s="2"/>
      <c r="P57" s="2"/>
      <c r="Q57" s="2"/>
      <c r="R57" s="2"/>
      <c r="S57" s="2"/>
      <c r="T57" s="2" t="str">
        <f>'Chart of Accounts'!I50</f>
        <v/>
      </c>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2"/>
      <c r="B58" s="2"/>
      <c r="C58" s="2"/>
      <c r="D58" s="2"/>
      <c r="E58" s="2"/>
      <c r="F58" s="2"/>
      <c r="G58" s="2"/>
      <c r="H58" s="2"/>
      <c r="I58" s="2"/>
      <c r="J58" s="2"/>
      <c r="K58" s="2"/>
      <c r="L58" s="2"/>
      <c r="M58" s="2"/>
      <c r="N58" s="2"/>
      <c r="O58" s="2"/>
      <c r="P58" s="2"/>
      <c r="Q58" s="2"/>
      <c r="R58" s="2"/>
      <c r="S58" s="2"/>
      <c r="T58" s="2" t="str">
        <f>'Chart of Accounts'!I52</f>
        <v/>
      </c>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45:A47">
      <formula1>$U$10:$U$43</formula1>
    </dataValidation>
    <dataValidation type="decimal" operator="greaterThanOrEqual" allowBlank="1" showErrorMessage="1" sqref="C9:N23 C27:N47">
      <formula1>0.0</formula1>
    </dataValidation>
  </dataValidations>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8.0"/>
    <col customWidth="1" min="16" max="19" width="9.14"/>
    <col customWidth="1" hidden="1" min="20" max="21" width="9.14"/>
    <col customWidth="1" min="22" max="26" width="9.14"/>
    <col customWidth="1" hidden="1" min="27" max="27" width="10.86"/>
    <col customWidth="1" hidden="1" min="28" max="28" width="14.71"/>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Conferences!G3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95"/>
      <c r="Q7" s="95"/>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93" t="s">
        <v>126</v>
      </c>
      <c r="B8" s="98"/>
      <c r="C8" s="94"/>
      <c r="D8" s="95"/>
      <c r="E8" s="95"/>
      <c r="F8" s="95"/>
      <c r="G8" s="95"/>
      <c r="H8" s="95"/>
      <c r="I8" s="95"/>
      <c r="J8" s="95"/>
      <c r="K8" s="95"/>
      <c r="L8" s="95"/>
      <c r="M8" s="95"/>
      <c r="N8" s="95"/>
      <c r="O8" s="95"/>
      <c r="P8" s="95"/>
      <c r="Q8" s="95"/>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99">
        <v>6025.0</v>
      </c>
      <c r="B9" s="99" t="s">
        <v>127</v>
      </c>
      <c r="C9" s="114">
        <v>0.0</v>
      </c>
      <c r="D9" s="114">
        <v>0.0</v>
      </c>
      <c r="E9" s="114">
        <v>0.0</v>
      </c>
      <c r="F9" s="114">
        <v>0.0</v>
      </c>
      <c r="G9" s="114">
        <v>0.0</v>
      </c>
      <c r="H9" s="114">
        <v>0.0</v>
      </c>
      <c r="I9" s="114">
        <v>0.0</v>
      </c>
      <c r="J9" s="114">
        <v>0.0</v>
      </c>
      <c r="K9" s="114">
        <v>0.0</v>
      </c>
      <c r="L9" s="114">
        <v>0.0</v>
      </c>
      <c r="M9" s="114">
        <v>0.0</v>
      </c>
      <c r="N9" s="114">
        <v>0.0</v>
      </c>
      <c r="O9" s="105">
        <f t="shared" ref="O9:O12" si="2">SUM(C9:N9)</f>
        <v>0</v>
      </c>
      <c r="P9" s="2"/>
      <c r="Q9" s="2"/>
      <c r="R9" s="2"/>
      <c r="S9" s="2"/>
      <c r="T9" s="106" t="s">
        <v>123</v>
      </c>
      <c r="U9" s="2"/>
      <c r="V9" s="2"/>
      <c r="W9" s="2"/>
      <c r="X9" s="2"/>
      <c r="Y9" s="2"/>
      <c r="Z9" s="2"/>
      <c r="AA9" s="2" t="s">
        <v>52</v>
      </c>
      <c r="AB9" s="2" t="str">
        <f t="shared" ref="AB9:AB19" si="3">IF(A9="","",A9&amp;"-000000")</f>
        <v>6025-000000</v>
      </c>
      <c r="AC9" s="2">
        <v>200.0</v>
      </c>
      <c r="AD9" s="2" t="str">
        <f t="shared" ref="AD9:AD19" si="4">IF(LEN($O$1)=3,$O$1,IF(LEN($O$1)=2,0&amp;$O$1,IF(LEN($O$1)=1,0&amp;0&amp;$O$1,"ERROR")))</f>
        <v>083</v>
      </c>
      <c r="AE9" s="2"/>
      <c r="AF9" s="2"/>
      <c r="AG9" s="2">
        <v>110.0</v>
      </c>
      <c r="AH9" s="2" t="str">
        <f>Summary!$B$2</f>
        <v/>
      </c>
      <c r="AI9" s="48">
        <f t="shared" ref="AI9:AT9" si="1">IF(C9="",0,C9)</f>
        <v>0</v>
      </c>
      <c r="AJ9" s="48">
        <f t="shared" si="1"/>
        <v>0</v>
      </c>
      <c r="AK9" s="48">
        <f t="shared" si="1"/>
        <v>0</v>
      </c>
      <c r="AL9" s="48">
        <f t="shared" si="1"/>
        <v>0</v>
      </c>
      <c r="AM9" s="48">
        <f t="shared" si="1"/>
        <v>0</v>
      </c>
      <c r="AN9" s="48">
        <f t="shared" si="1"/>
        <v>0</v>
      </c>
      <c r="AO9" s="48">
        <f t="shared" si="1"/>
        <v>0</v>
      </c>
      <c r="AP9" s="48">
        <f t="shared" si="1"/>
        <v>0</v>
      </c>
      <c r="AQ9" s="48">
        <f t="shared" si="1"/>
        <v>0</v>
      </c>
      <c r="AR9" s="48">
        <f t="shared" si="1"/>
        <v>0</v>
      </c>
      <c r="AS9" s="48">
        <f t="shared" si="1"/>
        <v>0</v>
      </c>
      <c r="AT9" s="48">
        <f t="shared" si="1"/>
        <v>0</v>
      </c>
    </row>
    <row r="10">
      <c r="A10" s="99">
        <v>6010.0</v>
      </c>
      <c r="B10" s="99" t="s">
        <v>135</v>
      </c>
      <c r="C10" s="114">
        <v>0.0</v>
      </c>
      <c r="D10" s="114">
        <v>0.0</v>
      </c>
      <c r="E10" s="114">
        <v>0.0</v>
      </c>
      <c r="F10" s="114">
        <v>0.0</v>
      </c>
      <c r="G10" s="114">
        <v>0.0</v>
      </c>
      <c r="H10" s="114">
        <v>0.0</v>
      </c>
      <c r="I10" s="114">
        <v>0.0</v>
      </c>
      <c r="J10" s="114">
        <v>0.0</v>
      </c>
      <c r="K10" s="114">
        <v>0.0</v>
      </c>
      <c r="L10" s="114">
        <v>0.0</v>
      </c>
      <c r="M10" s="114">
        <v>0.0</v>
      </c>
      <c r="N10" s="114">
        <v>0.0</v>
      </c>
      <c r="O10" s="105">
        <f t="shared" si="2"/>
        <v>0</v>
      </c>
      <c r="P10" s="2"/>
      <c r="Q10" s="2"/>
      <c r="R10" s="2"/>
      <c r="S10" s="2"/>
      <c r="T10" s="2" t="s">
        <v>128</v>
      </c>
      <c r="U10" s="2">
        <v>7004.0</v>
      </c>
      <c r="V10" s="2"/>
      <c r="W10" s="2"/>
      <c r="X10" s="2"/>
      <c r="Y10" s="2"/>
      <c r="Z10" s="2"/>
      <c r="AA10" s="2" t="s">
        <v>52</v>
      </c>
      <c r="AB10" s="2" t="str">
        <f t="shared" si="3"/>
        <v>6010-000000</v>
      </c>
      <c r="AC10" s="2">
        <v>200.0</v>
      </c>
      <c r="AD10" s="2" t="str">
        <f t="shared" si="4"/>
        <v>083</v>
      </c>
      <c r="AE10" s="2" t="s">
        <v>137</v>
      </c>
      <c r="AF10" s="2"/>
      <c r="AG10" s="2">
        <v>110.0</v>
      </c>
      <c r="AH10" s="2" t="str">
        <f>Summary!$B$2</f>
        <v/>
      </c>
      <c r="AI10" s="48">
        <f t="shared" ref="AI10:AT10" si="5">IF(C10="",0,C10)</f>
        <v>0</v>
      </c>
      <c r="AJ10" s="48">
        <f t="shared" si="5"/>
        <v>0</v>
      </c>
      <c r="AK10" s="48">
        <f t="shared" si="5"/>
        <v>0</v>
      </c>
      <c r="AL10" s="48">
        <f t="shared" si="5"/>
        <v>0</v>
      </c>
      <c r="AM10" s="48">
        <f t="shared" si="5"/>
        <v>0</v>
      </c>
      <c r="AN10" s="48">
        <f t="shared" si="5"/>
        <v>0</v>
      </c>
      <c r="AO10" s="48">
        <f t="shared" si="5"/>
        <v>0</v>
      </c>
      <c r="AP10" s="48">
        <f t="shared" si="5"/>
        <v>0</v>
      </c>
      <c r="AQ10" s="48">
        <f t="shared" si="5"/>
        <v>0</v>
      </c>
      <c r="AR10" s="48">
        <f t="shared" si="5"/>
        <v>0</v>
      </c>
      <c r="AS10" s="48">
        <f t="shared" si="5"/>
        <v>0</v>
      </c>
      <c r="AT10" s="48">
        <f t="shared" si="5"/>
        <v>0</v>
      </c>
    </row>
    <row r="11">
      <c r="A11" s="99">
        <v>6010.0</v>
      </c>
      <c r="B11" s="99" t="s">
        <v>140</v>
      </c>
      <c r="C11" s="114">
        <v>0.0</v>
      </c>
      <c r="D11" s="114">
        <v>0.0</v>
      </c>
      <c r="E11" s="114">
        <v>0.0</v>
      </c>
      <c r="F11" s="114">
        <v>0.0</v>
      </c>
      <c r="G11" s="114">
        <v>0.0</v>
      </c>
      <c r="H11" s="114">
        <v>0.0</v>
      </c>
      <c r="I11" s="114">
        <v>0.0</v>
      </c>
      <c r="J11" s="114">
        <v>0.0</v>
      </c>
      <c r="K11" s="114">
        <v>0.0</v>
      </c>
      <c r="L11" s="114">
        <v>0.0</v>
      </c>
      <c r="M11" s="114">
        <v>0.0</v>
      </c>
      <c r="N11" s="114">
        <v>0.0</v>
      </c>
      <c r="O11" s="105">
        <f t="shared" si="2"/>
        <v>0</v>
      </c>
      <c r="P11" s="2"/>
      <c r="Q11" s="2"/>
      <c r="R11" s="2"/>
      <c r="S11" s="2"/>
      <c r="T11" s="2" t="s">
        <v>133</v>
      </c>
      <c r="U11" s="2">
        <v>7006.0</v>
      </c>
      <c r="V11" s="2"/>
      <c r="W11" s="2"/>
      <c r="X11" s="2"/>
      <c r="Y11" s="2"/>
      <c r="Z11" s="2"/>
      <c r="AA11" s="2" t="s">
        <v>52</v>
      </c>
      <c r="AB11" s="2" t="str">
        <f t="shared" si="3"/>
        <v>6010-000000</v>
      </c>
      <c r="AC11" s="2">
        <v>200.0</v>
      </c>
      <c r="AD11" s="2" t="str">
        <f t="shared" si="4"/>
        <v>083</v>
      </c>
      <c r="AE11" s="2" t="s">
        <v>143</v>
      </c>
      <c r="AF11" s="2"/>
      <c r="AG11" s="2">
        <v>110.0</v>
      </c>
      <c r="AH11" s="2" t="str">
        <f>Summary!$B$2</f>
        <v/>
      </c>
      <c r="AI11" s="48">
        <f t="shared" ref="AI11:AT11" si="6">IF(C11="",0,C11)</f>
        <v>0</v>
      </c>
      <c r="AJ11" s="48">
        <f t="shared" si="6"/>
        <v>0</v>
      </c>
      <c r="AK11" s="48">
        <f t="shared" si="6"/>
        <v>0</v>
      </c>
      <c r="AL11" s="48">
        <f t="shared" si="6"/>
        <v>0</v>
      </c>
      <c r="AM11" s="48">
        <f t="shared" si="6"/>
        <v>0</v>
      </c>
      <c r="AN11" s="48">
        <f t="shared" si="6"/>
        <v>0</v>
      </c>
      <c r="AO11" s="48">
        <f t="shared" si="6"/>
        <v>0</v>
      </c>
      <c r="AP11" s="48">
        <f t="shared" si="6"/>
        <v>0</v>
      </c>
      <c r="AQ11" s="48">
        <f t="shared" si="6"/>
        <v>0</v>
      </c>
      <c r="AR11" s="48">
        <f t="shared" si="6"/>
        <v>0</v>
      </c>
      <c r="AS11" s="48">
        <f t="shared" si="6"/>
        <v>0</v>
      </c>
      <c r="AT11" s="48">
        <f t="shared" si="6"/>
        <v>0</v>
      </c>
    </row>
    <row r="12">
      <c r="A12" s="99">
        <v>6010.0</v>
      </c>
      <c r="B12" s="99" t="s">
        <v>145</v>
      </c>
      <c r="C12" s="114">
        <v>0.0</v>
      </c>
      <c r="D12" s="114">
        <v>0.0</v>
      </c>
      <c r="E12" s="114">
        <v>0.0</v>
      </c>
      <c r="F12" s="114">
        <v>0.0</v>
      </c>
      <c r="G12" s="114">
        <v>0.0</v>
      </c>
      <c r="H12" s="114">
        <v>0.0</v>
      </c>
      <c r="I12" s="114">
        <v>0.0</v>
      </c>
      <c r="J12" s="114">
        <v>0.0</v>
      </c>
      <c r="K12" s="114">
        <v>0.0</v>
      </c>
      <c r="L12" s="114">
        <v>0.0</v>
      </c>
      <c r="M12" s="114">
        <v>0.0</v>
      </c>
      <c r="N12" s="114">
        <v>0.0</v>
      </c>
      <c r="O12" s="105">
        <f t="shared" si="2"/>
        <v>0</v>
      </c>
      <c r="P12" s="2"/>
      <c r="Q12" s="2"/>
      <c r="R12" s="2"/>
      <c r="S12" s="2"/>
      <c r="T12" s="2" t="s">
        <v>138</v>
      </c>
      <c r="U12" s="2">
        <v>7008.0</v>
      </c>
      <c r="V12" s="2"/>
      <c r="W12" s="2"/>
      <c r="X12" s="2"/>
      <c r="Y12" s="2"/>
      <c r="Z12" s="2"/>
      <c r="AA12" s="2" t="s">
        <v>52</v>
      </c>
      <c r="AB12" s="2" t="str">
        <f t="shared" si="3"/>
        <v>6010-000000</v>
      </c>
      <c r="AC12" s="2">
        <v>200.0</v>
      </c>
      <c r="AD12" s="2" t="str">
        <f t="shared" si="4"/>
        <v>083</v>
      </c>
      <c r="AE12" s="2" t="s">
        <v>148</v>
      </c>
      <c r="AF12" s="2"/>
      <c r="AG12" s="2">
        <v>110.0</v>
      </c>
      <c r="AH12" s="2" t="str">
        <f>Summary!$B$2</f>
        <v/>
      </c>
      <c r="AI12" s="48">
        <f t="shared" ref="AI12:AT12" si="7">IF(C12="",0,C12)</f>
        <v>0</v>
      </c>
      <c r="AJ12" s="48">
        <f t="shared" si="7"/>
        <v>0</v>
      </c>
      <c r="AK12" s="48">
        <f t="shared" si="7"/>
        <v>0</v>
      </c>
      <c r="AL12" s="48">
        <f t="shared" si="7"/>
        <v>0</v>
      </c>
      <c r="AM12" s="48">
        <f t="shared" si="7"/>
        <v>0</v>
      </c>
      <c r="AN12" s="48">
        <f t="shared" si="7"/>
        <v>0</v>
      </c>
      <c r="AO12" s="48">
        <f t="shared" si="7"/>
        <v>0</v>
      </c>
      <c r="AP12" s="48">
        <f t="shared" si="7"/>
        <v>0</v>
      </c>
      <c r="AQ12" s="48">
        <f t="shared" si="7"/>
        <v>0</v>
      </c>
      <c r="AR12" s="48">
        <f t="shared" si="7"/>
        <v>0</v>
      </c>
      <c r="AS12" s="48">
        <f t="shared" si="7"/>
        <v>0</v>
      </c>
      <c r="AT12" s="48">
        <f t="shared" si="7"/>
        <v>0</v>
      </c>
    </row>
    <row r="13">
      <c r="A13" s="99">
        <v>6050.0</v>
      </c>
      <c r="B13" s="99" t="s">
        <v>149</v>
      </c>
      <c r="C13" s="114">
        <v>0.0</v>
      </c>
      <c r="D13" s="114">
        <v>0.0</v>
      </c>
      <c r="E13" s="114">
        <v>0.0</v>
      </c>
      <c r="F13" s="114">
        <v>0.0</v>
      </c>
      <c r="G13" s="114">
        <v>0.0</v>
      </c>
      <c r="H13" s="114">
        <v>0.0</v>
      </c>
      <c r="I13" s="114">
        <v>0.0</v>
      </c>
      <c r="J13" s="114">
        <v>0.0</v>
      </c>
      <c r="K13" s="114">
        <v>0.0</v>
      </c>
      <c r="L13" s="114">
        <v>0.0</v>
      </c>
      <c r="M13" s="114">
        <v>0.0</v>
      </c>
      <c r="N13" s="114">
        <v>0.0</v>
      </c>
      <c r="O13" s="105">
        <f t="shared" ref="O13:O15" si="9">-SUM(C13:N13)</f>
        <v>0</v>
      </c>
      <c r="P13" s="2"/>
      <c r="Q13" s="2"/>
      <c r="R13" s="2"/>
      <c r="S13" s="2"/>
      <c r="T13" s="2" t="s">
        <v>146</v>
      </c>
      <c r="U13" s="2">
        <v>7010.0</v>
      </c>
      <c r="V13" s="2"/>
      <c r="W13" s="2"/>
      <c r="X13" s="2"/>
      <c r="Y13" s="2"/>
      <c r="Z13" s="2"/>
      <c r="AA13" s="2" t="s">
        <v>52</v>
      </c>
      <c r="AB13" s="2" t="str">
        <f t="shared" si="3"/>
        <v>6050-000000</v>
      </c>
      <c r="AC13" s="2">
        <v>200.0</v>
      </c>
      <c r="AD13" s="2" t="str">
        <f t="shared" si="4"/>
        <v>083</v>
      </c>
      <c r="AE13" s="2"/>
      <c r="AF13" s="2"/>
      <c r="AG13" s="2">
        <v>110.0</v>
      </c>
      <c r="AH13" s="2" t="str">
        <f>Summary!$B$2</f>
        <v/>
      </c>
      <c r="AI13" s="48">
        <f t="shared" ref="AI13:AT13" si="8">IF(C13="",0,C13)</f>
        <v>0</v>
      </c>
      <c r="AJ13" s="48">
        <f t="shared" si="8"/>
        <v>0</v>
      </c>
      <c r="AK13" s="48">
        <f t="shared" si="8"/>
        <v>0</v>
      </c>
      <c r="AL13" s="48">
        <f t="shared" si="8"/>
        <v>0</v>
      </c>
      <c r="AM13" s="48">
        <f t="shared" si="8"/>
        <v>0</v>
      </c>
      <c r="AN13" s="48">
        <f t="shared" si="8"/>
        <v>0</v>
      </c>
      <c r="AO13" s="48">
        <f t="shared" si="8"/>
        <v>0</v>
      </c>
      <c r="AP13" s="48">
        <f t="shared" si="8"/>
        <v>0</v>
      </c>
      <c r="AQ13" s="48">
        <f t="shared" si="8"/>
        <v>0</v>
      </c>
      <c r="AR13" s="48">
        <f t="shared" si="8"/>
        <v>0</v>
      </c>
      <c r="AS13" s="48">
        <f t="shared" si="8"/>
        <v>0</v>
      </c>
      <c r="AT13" s="48">
        <f t="shared" si="8"/>
        <v>0</v>
      </c>
    </row>
    <row r="14">
      <c r="A14" s="99">
        <v>6055.0</v>
      </c>
      <c r="B14" s="99" t="s">
        <v>154</v>
      </c>
      <c r="C14" s="114">
        <v>0.0</v>
      </c>
      <c r="D14" s="114">
        <v>0.0</v>
      </c>
      <c r="E14" s="114">
        <v>0.0</v>
      </c>
      <c r="F14" s="114">
        <v>0.0</v>
      </c>
      <c r="G14" s="114">
        <v>0.0</v>
      </c>
      <c r="H14" s="114">
        <v>0.0</v>
      </c>
      <c r="I14" s="114">
        <v>0.0</v>
      </c>
      <c r="J14" s="114">
        <v>0.0</v>
      </c>
      <c r="K14" s="114">
        <v>0.0</v>
      </c>
      <c r="L14" s="114">
        <v>0.0</v>
      </c>
      <c r="M14" s="114">
        <v>0.0</v>
      </c>
      <c r="N14" s="114">
        <v>0.0</v>
      </c>
      <c r="O14" s="105">
        <f t="shared" si="9"/>
        <v>0</v>
      </c>
      <c r="P14" s="2"/>
      <c r="Q14" s="2"/>
      <c r="R14" s="2"/>
      <c r="S14" s="2"/>
      <c r="T14" s="2" t="s">
        <v>151</v>
      </c>
      <c r="U14" s="2">
        <v>7012.0</v>
      </c>
      <c r="V14" s="2"/>
      <c r="W14" s="2"/>
      <c r="X14" s="2"/>
      <c r="Y14" s="2"/>
      <c r="Z14" s="2"/>
      <c r="AA14" s="2" t="s">
        <v>52</v>
      </c>
      <c r="AB14" s="2" t="str">
        <f t="shared" si="3"/>
        <v>6055-000000</v>
      </c>
      <c r="AC14" s="2">
        <v>200.0</v>
      </c>
      <c r="AD14" s="2" t="str">
        <f t="shared" si="4"/>
        <v>083</v>
      </c>
      <c r="AE14" s="2"/>
      <c r="AF14" s="2"/>
      <c r="AG14" s="2">
        <v>110.0</v>
      </c>
      <c r="AH14" s="2" t="str">
        <f>Summary!$B$2</f>
        <v/>
      </c>
      <c r="AI14" s="48">
        <f t="shared" ref="AI14:AT14" si="10">IF(C14="",0,C14)</f>
        <v>0</v>
      </c>
      <c r="AJ14" s="48">
        <f t="shared" si="10"/>
        <v>0</v>
      </c>
      <c r="AK14" s="48">
        <f t="shared" si="10"/>
        <v>0</v>
      </c>
      <c r="AL14" s="48">
        <f t="shared" si="10"/>
        <v>0</v>
      </c>
      <c r="AM14" s="48">
        <f t="shared" si="10"/>
        <v>0</v>
      </c>
      <c r="AN14" s="48">
        <f t="shared" si="10"/>
        <v>0</v>
      </c>
      <c r="AO14" s="48">
        <f t="shared" si="10"/>
        <v>0</v>
      </c>
      <c r="AP14" s="48">
        <f t="shared" si="10"/>
        <v>0</v>
      </c>
      <c r="AQ14" s="48">
        <f t="shared" si="10"/>
        <v>0</v>
      </c>
      <c r="AR14" s="48">
        <f t="shared" si="10"/>
        <v>0</v>
      </c>
      <c r="AS14" s="48">
        <f t="shared" si="10"/>
        <v>0</v>
      </c>
      <c r="AT14" s="48">
        <f t="shared" si="10"/>
        <v>0</v>
      </c>
    </row>
    <row r="15">
      <c r="A15" s="99">
        <v>6060.0</v>
      </c>
      <c r="B15" s="99" t="s">
        <v>157</v>
      </c>
      <c r="C15" s="114">
        <v>0.0</v>
      </c>
      <c r="D15" s="114">
        <v>0.0</v>
      </c>
      <c r="E15" s="114">
        <v>0.0</v>
      </c>
      <c r="F15" s="114">
        <v>0.0</v>
      </c>
      <c r="G15" s="114">
        <v>0.0</v>
      </c>
      <c r="H15" s="114">
        <v>0.0</v>
      </c>
      <c r="I15" s="114">
        <v>0.0</v>
      </c>
      <c r="J15" s="114">
        <v>0.0</v>
      </c>
      <c r="K15" s="114">
        <v>0.0</v>
      </c>
      <c r="L15" s="114">
        <v>0.0</v>
      </c>
      <c r="M15" s="114">
        <v>0.0</v>
      </c>
      <c r="N15" s="114">
        <v>0.0</v>
      </c>
      <c r="O15" s="105">
        <f t="shared" si="9"/>
        <v>0</v>
      </c>
      <c r="P15" s="2"/>
      <c r="Q15" s="2"/>
      <c r="R15" s="2"/>
      <c r="S15" s="2"/>
      <c r="T15" s="2" t="s">
        <v>155</v>
      </c>
      <c r="U15" s="2">
        <v>7014.0</v>
      </c>
      <c r="V15" s="2"/>
      <c r="W15" s="2"/>
      <c r="X15" s="2"/>
      <c r="Y15" s="2"/>
      <c r="Z15" s="2"/>
      <c r="AA15" s="2" t="s">
        <v>52</v>
      </c>
      <c r="AB15" s="2" t="str">
        <f t="shared" si="3"/>
        <v>6060-000000</v>
      </c>
      <c r="AC15" s="2">
        <v>200.0</v>
      </c>
      <c r="AD15" s="2" t="str">
        <f t="shared" si="4"/>
        <v>083</v>
      </c>
      <c r="AE15" s="2"/>
      <c r="AF15" s="2"/>
      <c r="AG15" s="2">
        <v>110.0</v>
      </c>
      <c r="AH15" s="2" t="str">
        <f>Summary!$B$2</f>
        <v/>
      </c>
      <c r="AI15" s="48">
        <f t="shared" ref="AI15:AT15" si="11">IF(C15="",0,C15)</f>
        <v>0</v>
      </c>
      <c r="AJ15" s="48">
        <f t="shared" si="11"/>
        <v>0</v>
      </c>
      <c r="AK15" s="48">
        <f t="shared" si="11"/>
        <v>0</v>
      </c>
      <c r="AL15" s="48">
        <f t="shared" si="11"/>
        <v>0</v>
      </c>
      <c r="AM15" s="48">
        <f t="shared" si="11"/>
        <v>0</v>
      </c>
      <c r="AN15" s="48">
        <f t="shared" si="11"/>
        <v>0</v>
      </c>
      <c r="AO15" s="48">
        <f t="shared" si="11"/>
        <v>0</v>
      </c>
      <c r="AP15" s="48">
        <f t="shared" si="11"/>
        <v>0</v>
      </c>
      <c r="AQ15" s="48">
        <f t="shared" si="11"/>
        <v>0</v>
      </c>
      <c r="AR15" s="48">
        <f t="shared" si="11"/>
        <v>0</v>
      </c>
      <c r="AS15" s="48">
        <f t="shared" si="11"/>
        <v>0</v>
      </c>
      <c r="AT15" s="48">
        <f t="shared" si="11"/>
        <v>0</v>
      </c>
    </row>
    <row r="16">
      <c r="A16" s="99">
        <v>6020.0</v>
      </c>
      <c r="B16" s="99" t="s">
        <v>160</v>
      </c>
      <c r="C16" s="114">
        <v>0.0</v>
      </c>
      <c r="D16" s="114">
        <v>0.0</v>
      </c>
      <c r="E16" s="114">
        <v>0.0</v>
      </c>
      <c r="F16" s="114">
        <v>0.0</v>
      </c>
      <c r="G16" s="114">
        <v>0.0</v>
      </c>
      <c r="H16" s="114">
        <v>0.0</v>
      </c>
      <c r="I16" s="114">
        <v>0.0</v>
      </c>
      <c r="J16" s="114">
        <v>0.0</v>
      </c>
      <c r="K16" s="114">
        <v>0.0</v>
      </c>
      <c r="L16" s="114">
        <v>0.0</v>
      </c>
      <c r="M16" s="114">
        <v>0.0</v>
      </c>
      <c r="N16" s="114">
        <v>0.0</v>
      </c>
      <c r="O16" s="105">
        <f t="shared" ref="O16:O19" si="13">SUM(C16:N16)</f>
        <v>0</v>
      </c>
      <c r="P16" s="2"/>
      <c r="Q16" s="2"/>
      <c r="R16" s="2"/>
      <c r="S16" s="2"/>
      <c r="T16" s="2" t="s">
        <v>159</v>
      </c>
      <c r="U16" s="2">
        <v>7016.0</v>
      </c>
      <c r="V16" s="2"/>
      <c r="W16" s="2"/>
      <c r="X16" s="2"/>
      <c r="Y16" s="2"/>
      <c r="Z16" s="2"/>
      <c r="AA16" s="2" t="s">
        <v>52</v>
      </c>
      <c r="AB16" s="2" t="str">
        <f t="shared" si="3"/>
        <v>6020-000000</v>
      </c>
      <c r="AC16" s="2">
        <v>200.0</v>
      </c>
      <c r="AD16" s="2" t="str">
        <f t="shared" si="4"/>
        <v>083</v>
      </c>
      <c r="AE16" s="2"/>
      <c r="AF16" s="2"/>
      <c r="AG16" s="2">
        <v>110.0</v>
      </c>
      <c r="AH16" s="2" t="str">
        <f>Summary!$B$2</f>
        <v/>
      </c>
      <c r="AI16" s="48">
        <f t="shared" ref="AI16:AT16" si="12">IF(C16="",0,C16)</f>
        <v>0</v>
      </c>
      <c r="AJ16" s="48">
        <f t="shared" si="12"/>
        <v>0</v>
      </c>
      <c r="AK16" s="48">
        <f t="shared" si="12"/>
        <v>0</v>
      </c>
      <c r="AL16" s="48">
        <f t="shared" si="12"/>
        <v>0</v>
      </c>
      <c r="AM16" s="48">
        <f t="shared" si="12"/>
        <v>0</v>
      </c>
      <c r="AN16" s="48">
        <f t="shared" si="12"/>
        <v>0</v>
      </c>
      <c r="AO16" s="48">
        <f t="shared" si="12"/>
        <v>0</v>
      </c>
      <c r="AP16" s="48">
        <f t="shared" si="12"/>
        <v>0</v>
      </c>
      <c r="AQ16" s="48">
        <f t="shared" si="12"/>
        <v>0</v>
      </c>
      <c r="AR16" s="48">
        <f t="shared" si="12"/>
        <v>0</v>
      </c>
      <c r="AS16" s="48">
        <f t="shared" si="12"/>
        <v>0</v>
      </c>
      <c r="AT16" s="48">
        <f t="shared" si="12"/>
        <v>0</v>
      </c>
    </row>
    <row r="17">
      <c r="A17" s="99">
        <v>6030.0</v>
      </c>
      <c r="B17" s="99" t="s">
        <v>162</v>
      </c>
      <c r="C17" s="114">
        <v>0.0</v>
      </c>
      <c r="D17" s="114">
        <v>0.0</v>
      </c>
      <c r="E17" s="114">
        <v>0.0</v>
      </c>
      <c r="F17" s="114">
        <v>0.0</v>
      </c>
      <c r="G17" s="114">
        <v>0.0</v>
      </c>
      <c r="H17" s="114">
        <v>0.0</v>
      </c>
      <c r="I17" s="114">
        <v>0.0</v>
      </c>
      <c r="J17" s="114">
        <v>0.0</v>
      </c>
      <c r="K17" s="114">
        <v>0.0</v>
      </c>
      <c r="L17" s="114">
        <v>0.0</v>
      </c>
      <c r="M17" s="114">
        <v>0.0</v>
      </c>
      <c r="N17" s="114">
        <v>0.0</v>
      </c>
      <c r="O17" s="105">
        <f t="shared" si="13"/>
        <v>0</v>
      </c>
      <c r="P17" s="2"/>
      <c r="Q17" s="2"/>
      <c r="R17" s="2"/>
      <c r="S17" s="2"/>
      <c r="T17" s="2" t="s">
        <v>163</v>
      </c>
      <c r="U17" s="2">
        <v>7018.0</v>
      </c>
      <c r="V17" s="2"/>
      <c r="W17" s="2"/>
      <c r="X17" s="2"/>
      <c r="Y17" s="2"/>
      <c r="Z17" s="2"/>
      <c r="AA17" s="2" t="s">
        <v>52</v>
      </c>
      <c r="AB17" s="2" t="str">
        <f t="shared" si="3"/>
        <v>6030-000000</v>
      </c>
      <c r="AC17" s="2">
        <v>200.0</v>
      </c>
      <c r="AD17" s="2" t="str">
        <f t="shared" si="4"/>
        <v>083</v>
      </c>
      <c r="AE17" s="2"/>
      <c r="AF17" s="2"/>
      <c r="AG17" s="2">
        <v>110.0</v>
      </c>
      <c r="AH17" s="2" t="str">
        <f>Summary!$B$2</f>
        <v/>
      </c>
      <c r="AI17" s="48">
        <f t="shared" ref="AI17:AT17" si="14">IF(C17="",0,C17)</f>
        <v>0</v>
      </c>
      <c r="AJ17" s="48">
        <f t="shared" si="14"/>
        <v>0</v>
      </c>
      <c r="AK17" s="48">
        <f t="shared" si="14"/>
        <v>0</v>
      </c>
      <c r="AL17" s="48">
        <f t="shared" si="14"/>
        <v>0</v>
      </c>
      <c r="AM17" s="48">
        <f t="shared" si="14"/>
        <v>0</v>
      </c>
      <c r="AN17" s="48">
        <f t="shared" si="14"/>
        <v>0</v>
      </c>
      <c r="AO17" s="48">
        <f t="shared" si="14"/>
        <v>0</v>
      </c>
      <c r="AP17" s="48">
        <f t="shared" si="14"/>
        <v>0</v>
      </c>
      <c r="AQ17" s="48">
        <f t="shared" si="14"/>
        <v>0</v>
      </c>
      <c r="AR17" s="48">
        <f t="shared" si="14"/>
        <v>0</v>
      </c>
      <c r="AS17" s="48">
        <f t="shared" si="14"/>
        <v>0</v>
      </c>
      <c r="AT17" s="48">
        <f t="shared" si="14"/>
        <v>0</v>
      </c>
    </row>
    <row r="18">
      <c r="A18" s="99">
        <v>6035.0</v>
      </c>
      <c r="B18" s="99" t="s">
        <v>164</v>
      </c>
      <c r="C18" s="114">
        <v>0.0</v>
      </c>
      <c r="D18" s="114">
        <v>0.0</v>
      </c>
      <c r="E18" s="114">
        <v>0.0</v>
      </c>
      <c r="F18" s="114">
        <v>0.0</v>
      </c>
      <c r="G18" s="114">
        <v>0.0</v>
      </c>
      <c r="H18" s="114">
        <v>0.0</v>
      </c>
      <c r="I18" s="114">
        <v>0.0</v>
      </c>
      <c r="J18" s="114">
        <v>0.0</v>
      </c>
      <c r="K18" s="114">
        <v>0.0</v>
      </c>
      <c r="L18" s="114">
        <v>0.0</v>
      </c>
      <c r="M18" s="114">
        <v>0.0</v>
      </c>
      <c r="N18" s="114">
        <v>0.0</v>
      </c>
      <c r="O18" s="105">
        <f t="shared" si="13"/>
        <v>0</v>
      </c>
      <c r="P18" s="2"/>
      <c r="Q18" s="2"/>
      <c r="R18" s="2"/>
      <c r="S18" s="2"/>
      <c r="T18" s="2" t="s">
        <v>165</v>
      </c>
      <c r="U18" s="2">
        <v>7020.0</v>
      </c>
      <c r="V18" s="2"/>
      <c r="W18" s="2"/>
      <c r="X18" s="2"/>
      <c r="Y18" s="2"/>
      <c r="Z18" s="2"/>
      <c r="AA18" s="2" t="s">
        <v>52</v>
      </c>
      <c r="AB18" s="2" t="str">
        <f t="shared" si="3"/>
        <v>6035-000000</v>
      </c>
      <c r="AC18" s="2">
        <v>200.0</v>
      </c>
      <c r="AD18" s="2" t="str">
        <f t="shared" si="4"/>
        <v>083</v>
      </c>
      <c r="AE18" s="2"/>
      <c r="AF18" s="2"/>
      <c r="AG18" s="2">
        <v>110.0</v>
      </c>
      <c r="AH18" s="2" t="str">
        <f>Summary!$B$2</f>
        <v/>
      </c>
      <c r="AI18" s="48">
        <f t="shared" ref="AI18:AT18" si="15">IF(C18="",0,C18)</f>
        <v>0</v>
      </c>
      <c r="AJ18" s="48">
        <f t="shared" si="15"/>
        <v>0</v>
      </c>
      <c r="AK18" s="48">
        <f t="shared" si="15"/>
        <v>0</v>
      </c>
      <c r="AL18" s="48">
        <f t="shared" si="15"/>
        <v>0</v>
      </c>
      <c r="AM18" s="48">
        <f t="shared" si="15"/>
        <v>0</v>
      </c>
      <c r="AN18" s="48">
        <f t="shared" si="15"/>
        <v>0</v>
      </c>
      <c r="AO18" s="48">
        <f t="shared" si="15"/>
        <v>0</v>
      </c>
      <c r="AP18" s="48">
        <f t="shared" si="15"/>
        <v>0</v>
      </c>
      <c r="AQ18" s="48">
        <f t="shared" si="15"/>
        <v>0</v>
      </c>
      <c r="AR18" s="48">
        <f t="shared" si="15"/>
        <v>0</v>
      </c>
      <c r="AS18" s="48">
        <f t="shared" si="15"/>
        <v>0</v>
      </c>
      <c r="AT18" s="48">
        <f t="shared" si="15"/>
        <v>0</v>
      </c>
    </row>
    <row r="19">
      <c r="A19" s="99">
        <v>6040.0</v>
      </c>
      <c r="B19" s="99" t="s">
        <v>166</v>
      </c>
      <c r="C19" s="114">
        <v>0.0</v>
      </c>
      <c r="D19" s="114">
        <v>0.0</v>
      </c>
      <c r="E19" s="114">
        <v>0.0</v>
      </c>
      <c r="F19" s="114">
        <v>0.0</v>
      </c>
      <c r="G19" s="114">
        <v>0.0</v>
      </c>
      <c r="H19" s="114">
        <v>0.0</v>
      </c>
      <c r="I19" s="114">
        <v>0.0</v>
      </c>
      <c r="J19" s="114">
        <v>0.0</v>
      </c>
      <c r="K19" s="114">
        <v>0.0</v>
      </c>
      <c r="L19" s="114">
        <v>0.0</v>
      </c>
      <c r="M19" s="114">
        <v>0.0</v>
      </c>
      <c r="N19" s="114">
        <v>0.0</v>
      </c>
      <c r="O19" s="105">
        <f t="shared" si="13"/>
        <v>0</v>
      </c>
      <c r="P19" s="2"/>
      <c r="Q19" s="2"/>
      <c r="R19" s="2"/>
      <c r="S19" s="2"/>
      <c r="T19" s="2" t="s">
        <v>168</v>
      </c>
      <c r="U19" s="2">
        <v>7022.0</v>
      </c>
      <c r="V19" s="2"/>
      <c r="W19" s="2"/>
      <c r="X19" s="2"/>
      <c r="Y19" s="2"/>
      <c r="Z19" s="2"/>
      <c r="AA19" s="2" t="s">
        <v>52</v>
      </c>
      <c r="AB19" s="2" t="str">
        <f t="shared" si="3"/>
        <v>6040-000000</v>
      </c>
      <c r="AC19" s="2">
        <v>200.0</v>
      </c>
      <c r="AD19" s="2" t="str">
        <f t="shared" si="4"/>
        <v>083</v>
      </c>
      <c r="AE19" s="2"/>
      <c r="AF19" s="2"/>
      <c r="AG19" s="2">
        <v>110.0</v>
      </c>
      <c r="AH19" s="2" t="str">
        <f>Summary!$B$2</f>
        <v/>
      </c>
      <c r="AI19" s="48">
        <f t="shared" ref="AI19:AT19" si="16">IF(C19="",0,C19)</f>
        <v>0</v>
      </c>
      <c r="AJ19" s="48">
        <f t="shared" si="16"/>
        <v>0</v>
      </c>
      <c r="AK19" s="48">
        <f t="shared" si="16"/>
        <v>0</v>
      </c>
      <c r="AL19" s="48">
        <f t="shared" si="16"/>
        <v>0</v>
      </c>
      <c r="AM19" s="48">
        <f t="shared" si="16"/>
        <v>0</v>
      </c>
      <c r="AN19" s="48">
        <f t="shared" si="16"/>
        <v>0</v>
      </c>
      <c r="AO19" s="48">
        <f t="shared" si="16"/>
        <v>0</v>
      </c>
      <c r="AP19" s="48">
        <f t="shared" si="16"/>
        <v>0</v>
      </c>
      <c r="AQ19" s="48">
        <f t="shared" si="16"/>
        <v>0</v>
      </c>
      <c r="AR19" s="48">
        <f t="shared" si="16"/>
        <v>0</v>
      </c>
      <c r="AS19" s="48">
        <f t="shared" si="16"/>
        <v>0</v>
      </c>
      <c r="AT19" s="48">
        <f t="shared" si="16"/>
        <v>0</v>
      </c>
    </row>
    <row r="20">
      <c r="A20" s="127" t="s">
        <v>169</v>
      </c>
      <c r="B20" s="94"/>
      <c r="C20" s="128">
        <f t="shared" ref="C20:N20" si="17">SUM(C9:C12)-SUM(C13:C15)+SUM(C16:C19)</f>
        <v>0</v>
      </c>
      <c r="D20" s="128">
        <f t="shared" si="17"/>
        <v>0</v>
      </c>
      <c r="E20" s="128">
        <f t="shared" si="17"/>
        <v>0</v>
      </c>
      <c r="F20" s="128">
        <f t="shared" si="17"/>
        <v>0</v>
      </c>
      <c r="G20" s="128">
        <f t="shared" si="17"/>
        <v>0</v>
      </c>
      <c r="H20" s="128">
        <f t="shared" si="17"/>
        <v>0</v>
      </c>
      <c r="I20" s="128">
        <f t="shared" si="17"/>
        <v>0</v>
      </c>
      <c r="J20" s="128">
        <f t="shared" si="17"/>
        <v>0</v>
      </c>
      <c r="K20" s="128">
        <f t="shared" si="17"/>
        <v>0</v>
      </c>
      <c r="L20" s="128">
        <f t="shared" si="17"/>
        <v>0</v>
      </c>
      <c r="M20" s="128">
        <f t="shared" si="17"/>
        <v>0</v>
      </c>
      <c r="N20" s="128">
        <f t="shared" si="17"/>
        <v>0</v>
      </c>
      <c r="O20" s="128">
        <f>SUM(O9:O19)</f>
        <v>0</v>
      </c>
      <c r="P20" s="2"/>
      <c r="Q20" s="2"/>
      <c r="R20" s="2"/>
      <c r="S20" s="2"/>
      <c r="T20" s="2" t="s">
        <v>171</v>
      </c>
      <c r="U20" s="2">
        <v>7024.0</v>
      </c>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ht="15.75" customHeight="1">
      <c r="A21" s="94"/>
      <c r="B21" s="94"/>
      <c r="C21" s="129"/>
      <c r="D21" s="129"/>
      <c r="E21" s="129"/>
      <c r="F21" s="129"/>
      <c r="G21" s="129"/>
      <c r="H21" s="129"/>
      <c r="I21" s="129"/>
      <c r="J21" s="129"/>
      <c r="K21" s="129"/>
      <c r="L21" s="129"/>
      <c r="M21" s="129"/>
      <c r="N21" s="129"/>
      <c r="O21" s="95"/>
      <c r="P21" s="2"/>
      <c r="Q21" s="2"/>
      <c r="R21" s="2"/>
      <c r="S21" s="2"/>
      <c r="T21" s="2" t="s">
        <v>173</v>
      </c>
      <c r="U21" s="2">
        <v>7026.0</v>
      </c>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ht="15.75" customHeight="1">
      <c r="A22" s="93" t="s">
        <v>174</v>
      </c>
      <c r="B22" s="94"/>
      <c r="C22" s="129"/>
      <c r="D22" s="129"/>
      <c r="E22" s="129"/>
      <c r="F22" s="129"/>
      <c r="G22" s="129"/>
      <c r="H22" s="129"/>
      <c r="I22" s="129"/>
      <c r="J22" s="129"/>
      <c r="K22" s="129"/>
      <c r="L22" s="129"/>
      <c r="M22" s="129"/>
      <c r="N22" s="129"/>
      <c r="O22" s="95"/>
      <c r="P22" s="2"/>
      <c r="Q22" s="2"/>
      <c r="R22" s="2"/>
      <c r="S22" s="2"/>
      <c r="T22" s="2" t="s">
        <v>175</v>
      </c>
      <c r="U22" s="2">
        <v>7028.0</v>
      </c>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ht="21.0" customHeight="1">
      <c r="A23" s="99">
        <v>7008.0</v>
      </c>
      <c r="B23" s="130" t="str">
        <f>IF(ISTEXT("Fundraising-"&amp;VLOOKUP(A23,'Chart of Accounts'!$B$5:$C$50,2,FALSE)),"Fundraising-"&amp;VLOOKUP(A23,'Chart of Accounts'!$B$5:$C$50,2,FALSE),"")</f>
        <v>Fundraising-Promotional Materials</v>
      </c>
      <c r="C23" s="114">
        <v>0.0</v>
      </c>
      <c r="D23" s="114">
        <v>0.0</v>
      </c>
      <c r="E23" s="114">
        <v>0.0</v>
      </c>
      <c r="F23" s="114">
        <v>0.0</v>
      </c>
      <c r="G23" s="114">
        <v>0.0</v>
      </c>
      <c r="H23" s="114">
        <v>0.0</v>
      </c>
      <c r="I23" s="114">
        <v>0.0</v>
      </c>
      <c r="J23" s="114">
        <v>0.0</v>
      </c>
      <c r="K23" s="114">
        <v>0.0</v>
      </c>
      <c r="L23" s="114">
        <v>0.0</v>
      </c>
      <c r="M23" s="114">
        <v>0.0</v>
      </c>
      <c r="N23" s="114">
        <v>0.0</v>
      </c>
      <c r="O23" s="131">
        <f t="shared" ref="O23:O36" si="19">SUM(C23:N23)</f>
        <v>0</v>
      </c>
      <c r="P23" s="2"/>
      <c r="Q23" s="2"/>
      <c r="R23" s="2"/>
      <c r="S23" s="2"/>
      <c r="T23" s="2" t="s">
        <v>177</v>
      </c>
      <c r="U23" s="2">
        <v>7030.0</v>
      </c>
      <c r="V23" s="2"/>
      <c r="W23" s="2"/>
      <c r="X23" s="2"/>
      <c r="Y23" s="2"/>
      <c r="Z23" s="2"/>
      <c r="AA23" s="2" t="s">
        <v>52</v>
      </c>
      <c r="AB23" s="2" t="str">
        <f t="shared" ref="AB23:AB36" si="20">IF(A23="","",A23&amp;"-000000")</f>
        <v>7008-000000</v>
      </c>
      <c r="AC23" s="2">
        <v>200.0</v>
      </c>
      <c r="AD23" s="2" t="str">
        <f t="shared" ref="AD23:AD36" si="21">IF(LEN($O$1)=3,$O$1,IF(LEN($O$1)=2,0&amp;$O$1,IF(LEN($O$1)=1,0&amp;0&amp;$O$1,"ERROR")))</f>
        <v>083</v>
      </c>
      <c r="AE23" s="2"/>
      <c r="AF23" s="2"/>
      <c r="AG23" s="2">
        <v>110.0</v>
      </c>
      <c r="AH23" s="2" t="str">
        <f>Summary!$B$2</f>
        <v/>
      </c>
      <c r="AI23" s="48">
        <f t="shared" ref="AI23:AT23" si="18">IF(C23="",0,C23)</f>
        <v>0</v>
      </c>
      <c r="AJ23" s="48">
        <f t="shared" si="18"/>
        <v>0</v>
      </c>
      <c r="AK23" s="48">
        <f t="shared" si="18"/>
        <v>0</v>
      </c>
      <c r="AL23" s="48">
        <f t="shared" si="18"/>
        <v>0</v>
      </c>
      <c r="AM23" s="48">
        <f t="shared" si="18"/>
        <v>0</v>
      </c>
      <c r="AN23" s="48">
        <f t="shared" si="18"/>
        <v>0</v>
      </c>
      <c r="AO23" s="48">
        <f t="shared" si="18"/>
        <v>0</v>
      </c>
      <c r="AP23" s="48">
        <f t="shared" si="18"/>
        <v>0</v>
      </c>
      <c r="AQ23" s="48">
        <f t="shared" si="18"/>
        <v>0</v>
      </c>
      <c r="AR23" s="48">
        <f t="shared" si="18"/>
        <v>0</v>
      </c>
      <c r="AS23" s="48">
        <f t="shared" si="18"/>
        <v>0</v>
      </c>
      <c r="AT23" s="48">
        <f t="shared" si="18"/>
        <v>0</v>
      </c>
    </row>
    <row r="24" ht="21.0" customHeight="1">
      <c r="A24" s="99">
        <v>7010.0</v>
      </c>
      <c r="B24" s="130" t="str">
        <f>IF(ISTEXT("Fundraising-"&amp;VLOOKUP(A24,'Chart of Accounts'!$B$5:$C$50,2,FALSE)),"Fundraising-"&amp;VLOOKUP(A24,'Chart of Accounts'!$B$5:$C$50,2,FALSE),"")</f>
        <v>Fundraising-Awards Expense (Trophies, Plaques, Ribbons &amp; Certificates)</v>
      </c>
      <c r="C24" s="114">
        <v>0.0</v>
      </c>
      <c r="D24" s="114">
        <v>0.0</v>
      </c>
      <c r="E24" s="114">
        <v>0.0</v>
      </c>
      <c r="F24" s="114">
        <v>0.0</v>
      </c>
      <c r="G24" s="114">
        <v>0.0</v>
      </c>
      <c r="H24" s="114">
        <v>0.0</v>
      </c>
      <c r="I24" s="114">
        <v>0.0</v>
      </c>
      <c r="J24" s="114">
        <v>0.0</v>
      </c>
      <c r="K24" s="114">
        <v>0.0</v>
      </c>
      <c r="L24" s="114">
        <v>0.0</v>
      </c>
      <c r="M24" s="114">
        <v>0.0</v>
      </c>
      <c r="N24" s="114">
        <v>0.0</v>
      </c>
      <c r="O24" s="131">
        <f t="shared" si="19"/>
        <v>0</v>
      </c>
      <c r="P24" s="2"/>
      <c r="Q24" s="2"/>
      <c r="R24" s="2"/>
      <c r="S24" s="2"/>
      <c r="T24" s="2" t="s">
        <v>179</v>
      </c>
      <c r="U24" s="2">
        <v>7032.0</v>
      </c>
      <c r="V24" s="2"/>
      <c r="W24" s="2"/>
      <c r="X24" s="2"/>
      <c r="Y24" s="2"/>
      <c r="Z24" s="2"/>
      <c r="AA24" s="2" t="s">
        <v>52</v>
      </c>
      <c r="AB24" s="2" t="str">
        <f t="shared" si="20"/>
        <v>7010-000000</v>
      </c>
      <c r="AC24" s="2">
        <v>200.0</v>
      </c>
      <c r="AD24" s="2" t="str">
        <f t="shared" si="21"/>
        <v>083</v>
      </c>
      <c r="AE24" s="2"/>
      <c r="AF24" s="2"/>
      <c r="AG24" s="2">
        <v>110.0</v>
      </c>
      <c r="AH24" s="2" t="str">
        <f>Summary!$B$2</f>
        <v/>
      </c>
      <c r="AI24" s="48">
        <f t="shared" ref="AI24:AT24" si="22">IF(C24="",0,C24)</f>
        <v>0</v>
      </c>
      <c r="AJ24" s="48">
        <f t="shared" si="22"/>
        <v>0</v>
      </c>
      <c r="AK24" s="48">
        <f t="shared" si="22"/>
        <v>0</v>
      </c>
      <c r="AL24" s="48">
        <f t="shared" si="22"/>
        <v>0</v>
      </c>
      <c r="AM24" s="48">
        <f t="shared" si="22"/>
        <v>0</v>
      </c>
      <c r="AN24" s="48">
        <f t="shared" si="22"/>
        <v>0</v>
      </c>
      <c r="AO24" s="48">
        <f t="shared" si="22"/>
        <v>0</v>
      </c>
      <c r="AP24" s="48">
        <f t="shared" si="22"/>
        <v>0</v>
      </c>
      <c r="AQ24" s="48">
        <f t="shared" si="22"/>
        <v>0</v>
      </c>
      <c r="AR24" s="48">
        <f t="shared" si="22"/>
        <v>0</v>
      </c>
      <c r="AS24" s="48">
        <f t="shared" si="22"/>
        <v>0</v>
      </c>
      <c r="AT24" s="48">
        <f t="shared" si="22"/>
        <v>0</v>
      </c>
    </row>
    <row r="25" ht="21.0" customHeight="1">
      <c r="A25" s="99">
        <v>7012.0</v>
      </c>
      <c r="B25" s="130" t="str">
        <f>IF(ISTEXT("Fundraising-"&amp;VLOOKUP(A25,'Chart of Accounts'!$B$5:$C$50,2,FALSE)),"Fundraising-"&amp;VLOOKUP(A25,'Chart of Accounts'!$B$5:$C$50,2,FALSE),"")</f>
        <v>Fundraising-Supplies &amp; Stationery Expense</v>
      </c>
      <c r="C25" s="114">
        <v>0.0</v>
      </c>
      <c r="D25" s="114">
        <v>0.0</v>
      </c>
      <c r="E25" s="114">
        <v>0.0</v>
      </c>
      <c r="F25" s="114">
        <v>0.0</v>
      </c>
      <c r="G25" s="114">
        <v>0.0</v>
      </c>
      <c r="H25" s="114">
        <v>0.0</v>
      </c>
      <c r="I25" s="114">
        <v>0.0</v>
      </c>
      <c r="J25" s="114">
        <v>0.0</v>
      </c>
      <c r="K25" s="114">
        <v>0.0</v>
      </c>
      <c r="L25" s="114">
        <v>0.0</v>
      </c>
      <c r="M25" s="114">
        <v>0.0</v>
      </c>
      <c r="N25" s="114">
        <v>0.0</v>
      </c>
      <c r="O25" s="131">
        <f t="shared" si="19"/>
        <v>0</v>
      </c>
      <c r="P25" s="2"/>
      <c r="Q25" s="2"/>
      <c r="R25" s="2"/>
      <c r="S25" s="2"/>
      <c r="T25" s="2" t="s">
        <v>181</v>
      </c>
      <c r="U25" s="2">
        <v>7034.0</v>
      </c>
      <c r="V25" s="2"/>
      <c r="W25" s="2"/>
      <c r="X25" s="2"/>
      <c r="Y25" s="2"/>
      <c r="Z25" s="2"/>
      <c r="AA25" s="2" t="s">
        <v>52</v>
      </c>
      <c r="AB25" s="2" t="str">
        <f t="shared" si="20"/>
        <v>7012-000000</v>
      </c>
      <c r="AC25" s="2">
        <v>200.0</v>
      </c>
      <c r="AD25" s="2" t="str">
        <f t="shared" si="21"/>
        <v>083</v>
      </c>
      <c r="AE25" s="2"/>
      <c r="AF25" s="2"/>
      <c r="AG25" s="2">
        <v>110.0</v>
      </c>
      <c r="AH25" s="2" t="str">
        <f>Summary!$B$2</f>
        <v/>
      </c>
      <c r="AI25" s="48">
        <f t="shared" ref="AI25:AT25" si="23">IF(C25="",0,C25)</f>
        <v>0</v>
      </c>
      <c r="AJ25" s="48">
        <f t="shared" si="23"/>
        <v>0</v>
      </c>
      <c r="AK25" s="48">
        <f t="shared" si="23"/>
        <v>0</v>
      </c>
      <c r="AL25" s="48">
        <f t="shared" si="23"/>
        <v>0</v>
      </c>
      <c r="AM25" s="48">
        <f t="shared" si="23"/>
        <v>0</v>
      </c>
      <c r="AN25" s="48">
        <f t="shared" si="23"/>
        <v>0</v>
      </c>
      <c r="AO25" s="48">
        <f t="shared" si="23"/>
        <v>0</v>
      </c>
      <c r="AP25" s="48">
        <f t="shared" si="23"/>
        <v>0</v>
      </c>
      <c r="AQ25" s="48">
        <f t="shared" si="23"/>
        <v>0</v>
      </c>
      <c r="AR25" s="48">
        <f t="shared" si="23"/>
        <v>0</v>
      </c>
      <c r="AS25" s="48">
        <f t="shared" si="23"/>
        <v>0</v>
      </c>
      <c r="AT25" s="48">
        <f t="shared" si="23"/>
        <v>0</v>
      </c>
    </row>
    <row r="26" ht="21.0" customHeight="1">
      <c r="A26" s="99">
        <v>7014.0</v>
      </c>
      <c r="B26" s="130" t="str">
        <f>IF(ISTEXT("Fundraising-"&amp;VLOOKUP(A26,'Chart of Accounts'!$B$5:$C$50,2,FALSE)),"Fundraising-"&amp;VLOOKUP(A26,'Chart of Accounts'!$B$5:$C$50,2,FALSE),"")</f>
        <v>Fundraising-Room Rental Event Expense</v>
      </c>
      <c r="C26" s="114">
        <v>0.0</v>
      </c>
      <c r="D26" s="114">
        <v>0.0</v>
      </c>
      <c r="E26" s="114">
        <v>0.0</v>
      </c>
      <c r="F26" s="114">
        <v>0.0</v>
      </c>
      <c r="G26" s="114">
        <v>0.0</v>
      </c>
      <c r="H26" s="114">
        <v>0.0</v>
      </c>
      <c r="I26" s="114">
        <v>0.0</v>
      </c>
      <c r="J26" s="114">
        <v>0.0</v>
      </c>
      <c r="K26" s="114">
        <v>0.0</v>
      </c>
      <c r="L26" s="114">
        <v>0.0</v>
      </c>
      <c r="M26" s="114">
        <v>0.0</v>
      </c>
      <c r="N26" s="114">
        <v>0.0</v>
      </c>
      <c r="O26" s="131">
        <f t="shared" si="19"/>
        <v>0</v>
      </c>
      <c r="P26" s="2"/>
      <c r="Q26" s="2"/>
      <c r="R26" s="2"/>
      <c r="S26" s="2"/>
      <c r="T26" s="2" t="s">
        <v>183</v>
      </c>
      <c r="U26" s="2">
        <v>7036.0</v>
      </c>
      <c r="V26" s="2"/>
      <c r="W26" s="2"/>
      <c r="X26" s="2"/>
      <c r="Y26" s="2"/>
      <c r="Z26" s="2"/>
      <c r="AA26" s="2" t="s">
        <v>52</v>
      </c>
      <c r="AB26" s="2" t="str">
        <f t="shared" si="20"/>
        <v>7014-000000</v>
      </c>
      <c r="AC26" s="2">
        <v>200.0</v>
      </c>
      <c r="AD26" s="2" t="str">
        <f t="shared" si="21"/>
        <v>083</v>
      </c>
      <c r="AE26" s="2"/>
      <c r="AF26" s="2"/>
      <c r="AG26" s="2">
        <v>110.0</v>
      </c>
      <c r="AH26" s="2" t="str">
        <f>Summary!$B$2</f>
        <v/>
      </c>
      <c r="AI26" s="48">
        <f t="shared" ref="AI26:AT26" si="24">IF(C26="",0,C26)</f>
        <v>0</v>
      </c>
      <c r="AJ26" s="48">
        <f t="shared" si="24"/>
        <v>0</v>
      </c>
      <c r="AK26" s="48">
        <f t="shared" si="24"/>
        <v>0</v>
      </c>
      <c r="AL26" s="48">
        <f t="shared" si="24"/>
        <v>0</v>
      </c>
      <c r="AM26" s="48">
        <f t="shared" si="24"/>
        <v>0</v>
      </c>
      <c r="AN26" s="48">
        <f t="shared" si="24"/>
        <v>0</v>
      </c>
      <c r="AO26" s="48">
        <f t="shared" si="24"/>
        <v>0</v>
      </c>
      <c r="AP26" s="48">
        <f t="shared" si="24"/>
        <v>0</v>
      </c>
      <c r="AQ26" s="48">
        <f t="shared" si="24"/>
        <v>0</v>
      </c>
      <c r="AR26" s="48">
        <f t="shared" si="24"/>
        <v>0</v>
      </c>
      <c r="AS26" s="48">
        <f t="shared" si="24"/>
        <v>0</v>
      </c>
      <c r="AT26" s="48">
        <f t="shared" si="24"/>
        <v>0</v>
      </c>
    </row>
    <row r="27" ht="21.0" customHeight="1">
      <c r="A27" s="99">
        <v>7018.0</v>
      </c>
      <c r="B27" s="130" t="str">
        <f>IF(ISTEXT("Fundraising-"&amp;VLOOKUP(A27,'Chart of Accounts'!$B$5:$C$50,2,FALSE)),"Fundraising-"&amp;VLOOKUP(A27,'Chart of Accounts'!$B$5:$C$50,2,FALSE),"")</f>
        <v>Fundraising-Decorations Expense</v>
      </c>
      <c r="C27" s="114">
        <v>0.0</v>
      </c>
      <c r="D27" s="114">
        <v>0.0</v>
      </c>
      <c r="E27" s="114">
        <v>0.0</v>
      </c>
      <c r="F27" s="114">
        <v>0.0</v>
      </c>
      <c r="G27" s="114">
        <v>0.0</v>
      </c>
      <c r="H27" s="114">
        <v>0.0</v>
      </c>
      <c r="I27" s="114">
        <v>0.0</v>
      </c>
      <c r="J27" s="114">
        <v>0.0</v>
      </c>
      <c r="K27" s="114">
        <v>0.0</v>
      </c>
      <c r="L27" s="114">
        <v>0.0</v>
      </c>
      <c r="M27" s="114">
        <v>0.0</v>
      </c>
      <c r="N27" s="114">
        <v>0.0</v>
      </c>
      <c r="O27" s="131">
        <f t="shared" si="19"/>
        <v>0</v>
      </c>
      <c r="P27" s="2"/>
      <c r="Q27" s="2"/>
      <c r="R27" s="2"/>
      <c r="S27" s="2"/>
      <c r="T27" s="2" t="s">
        <v>184</v>
      </c>
      <c r="U27" s="2">
        <v>7038.0</v>
      </c>
      <c r="V27" s="2"/>
      <c r="W27" s="2"/>
      <c r="X27" s="2"/>
      <c r="Y27" s="2"/>
      <c r="Z27" s="2"/>
      <c r="AA27" s="2" t="s">
        <v>52</v>
      </c>
      <c r="AB27" s="2" t="str">
        <f t="shared" si="20"/>
        <v>7018-000000</v>
      </c>
      <c r="AC27" s="2">
        <v>200.0</v>
      </c>
      <c r="AD27" s="2" t="str">
        <f t="shared" si="21"/>
        <v>083</v>
      </c>
      <c r="AE27" s="2"/>
      <c r="AF27" s="2"/>
      <c r="AG27" s="2">
        <v>110.0</v>
      </c>
      <c r="AH27" s="2" t="str">
        <f>Summary!$B$2</f>
        <v/>
      </c>
      <c r="AI27" s="48">
        <f t="shared" ref="AI27:AT27" si="25">IF(C27="",0,C27)</f>
        <v>0</v>
      </c>
      <c r="AJ27" s="48">
        <f t="shared" si="25"/>
        <v>0</v>
      </c>
      <c r="AK27" s="48">
        <f t="shared" si="25"/>
        <v>0</v>
      </c>
      <c r="AL27" s="48">
        <f t="shared" si="25"/>
        <v>0</v>
      </c>
      <c r="AM27" s="48">
        <f t="shared" si="25"/>
        <v>0</v>
      </c>
      <c r="AN27" s="48">
        <f t="shared" si="25"/>
        <v>0</v>
      </c>
      <c r="AO27" s="48">
        <f t="shared" si="25"/>
        <v>0</v>
      </c>
      <c r="AP27" s="48">
        <f t="shared" si="25"/>
        <v>0</v>
      </c>
      <c r="AQ27" s="48">
        <f t="shared" si="25"/>
        <v>0</v>
      </c>
      <c r="AR27" s="48">
        <f t="shared" si="25"/>
        <v>0</v>
      </c>
      <c r="AS27" s="48">
        <f t="shared" si="25"/>
        <v>0</v>
      </c>
      <c r="AT27" s="48">
        <f t="shared" si="25"/>
        <v>0</v>
      </c>
    </row>
    <row r="28" ht="21.0" customHeight="1">
      <c r="A28" s="99">
        <v>7022.0</v>
      </c>
      <c r="B28" s="130" t="str">
        <f>IF(ISTEXT("Fundraising-"&amp;VLOOKUP(A28,'Chart of Accounts'!$B$5:$C$50,2,FALSE)),"Fundraising-"&amp;VLOOKUP(A28,'Chart of Accounts'!$B$5:$C$50,2,FALSE),"")</f>
        <v>Fundraising-Audio Visual Expense</v>
      </c>
      <c r="C28" s="114">
        <v>0.0</v>
      </c>
      <c r="D28" s="114">
        <v>0.0</v>
      </c>
      <c r="E28" s="114">
        <v>0.0</v>
      </c>
      <c r="F28" s="114">
        <v>0.0</v>
      </c>
      <c r="G28" s="114">
        <v>0.0</v>
      </c>
      <c r="H28" s="114">
        <v>0.0</v>
      </c>
      <c r="I28" s="114">
        <v>0.0</v>
      </c>
      <c r="J28" s="114">
        <v>0.0</v>
      </c>
      <c r="K28" s="114">
        <v>0.0</v>
      </c>
      <c r="L28" s="114">
        <v>0.0</v>
      </c>
      <c r="M28" s="114">
        <v>0.0</v>
      </c>
      <c r="N28" s="114">
        <v>0.0</v>
      </c>
      <c r="O28" s="131">
        <f t="shared" si="19"/>
        <v>0</v>
      </c>
      <c r="P28" s="2"/>
      <c r="Q28" s="2"/>
      <c r="R28" s="2"/>
      <c r="S28" s="2"/>
      <c r="T28" s="2" t="s">
        <v>185</v>
      </c>
      <c r="U28" s="2">
        <v>7040.0</v>
      </c>
      <c r="V28" s="2"/>
      <c r="W28" s="2"/>
      <c r="X28" s="2"/>
      <c r="Y28" s="2"/>
      <c r="Z28" s="2"/>
      <c r="AA28" s="2" t="s">
        <v>52</v>
      </c>
      <c r="AB28" s="2" t="str">
        <f t="shared" si="20"/>
        <v>7022-000000</v>
      </c>
      <c r="AC28" s="2">
        <v>200.0</v>
      </c>
      <c r="AD28" s="2" t="str">
        <f t="shared" si="21"/>
        <v>083</v>
      </c>
      <c r="AE28" s="2"/>
      <c r="AF28" s="2"/>
      <c r="AG28" s="2">
        <v>110.0</v>
      </c>
      <c r="AH28" s="2" t="str">
        <f>Summary!$B$2</f>
        <v/>
      </c>
      <c r="AI28" s="48">
        <f t="shared" ref="AI28:AT28" si="26">IF(C28="",0,C28)</f>
        <v>0</v>
      </c>
      <c r="AJ28" s="48">
        <f t="shared" si="26"/>
        <v>0</v>
      </c>
      <c r="AK28" s="48">
        <f t="shared" si="26"/>
        <v>0</v>
      </c>
      <c r="AL28" s="48">
        <f t="shared" si="26"/>
        <v>0</v>
      </c>
      <c r="AM28" s="48">
        <f t="shared" si="26"/>
        <v>0</v>
      </c>
      <c r="AN28" s="48">
        <f t="shared" si="26"/>
        <v>0</v>
      </c>
      <c r="AO28" s="48">
        <f t="shared" si="26"/>
        <v>0</v>
      </c>
      <c r="AP28" s="48">
        <f t="shared" si="26"/>
        <v>0</v>
      </c>
      <c r="AQ28" s="48">
        <f t="shared" si="26"/>
        <v>0</v>
      </c>
      <c r="AR28" s="48">
        <f t="shared" si="26"/>
        <v>0</v>
      </c>
      <c r="AS28" s="48">
        <f t="shared" si="26"/>
        <v>0</v>
      </c>
      <c r="AT28" s="48">
        <f t="shared" si="26"/>
        <v>0</v>
      </c>
    </row>
    <row r="29" ht="21.0" customHeight="1">
      <c r="A29" s="99">
        <v>7042.0</v>
      </c>
      <c r="B29" s="130" t="str">
        <f>IF(ISTEXT("Fundraising-"&amp;VLOOKUP(A29,'Chart of Accounts'!$B$5:$C$50,2,FALSE)),"Fundraising-"&amp;VLOOKUP(A29,'Chart of Accounts'!$B$5:$C$50,2,FALSE),"")</f>
        <v>Fundraising-Outside Contractor Expense</v>
      </c>
      <c r="C29" s="114">
        <v>0.0</v>
      </c>
      <c r="D29" s="114">
        <v>0.0</v>
      </c>
      <c r="E29" s="114">
        <v>0.0</v>
      </c>
      <c r="F29" s="114">
        <v>0.0</v>
      </c>
      <c r="G29" s="114">
        <v>0.0</v>
      </c>
      <c r="H29" s="114">
        <v>0.0</v>
      </c>
      <c r="I29" s="114">
        <v>0.0</v>
      </c>
      <c r="J29" s="114">
        <v>0.0</v>
      </c>
      <c r="K29" s="114">
        <v>0.0</v>
      </c>
      <c r="L29" s="114">
        <v>0.0</v>
      </c>
      <c r="M29" s="114">
        <v>0.0</v>
      </c>
      <c r="N29" s="114">
        <v>0.0</v>
      </c>
      <c r="O29" s="131">
        <f t="shared" si="19"/>
        <v>0</v>
      </c>
      <c r="P29" s="2"/>
      <c r="Q29" s="2"/>
      <c r="R29" s="2"/>
      <c r="S29" s="2"/>
      <c r="T29" s="2" t="s">
        <v>186</v>
      </c>
      <c r="U29" s="2">
        <v>7042.0</v>
      </c>
      <c r="V29" s="2"/>
      <c r="W29" s="2"/>
      <c r="X29" s="2"/>
      <c r="Y29" s="2"/>
      <c r="Z29" s="2"/>
      <c r="AA29" s="2" t="s">
        <v>52</v>
      </c>
      <c r="AB29" s="2" t="str">
        <f t="shared" si="20"/>
        <v>7042-000000</v>
      </c>
      <c r="AC29" s="2">
        <v>200.0</v>
      </c>
      <c r="AD29" s="2" t="str">
        <f t="shared" si="21"/>
        <v>083</v>
      </c>
      <c r="AE29" s="2"/>
      <c r="AF29" s="2"/>
      <c r="AG29" s="2">
        <v>110.0</v>
      </c>
      <c r="AH29" s="2" t="str">
        <f>Summary!$B$2</f>
        <v/>
      </c>
      <c r="AI29" s="48">
        <f t="shared" ref="AI29:AT29" si="27">IF(C29="",0,C29)</f>
        <v>0</v>
      </c>
      <c r="AJ29" s="48">
        <f t="shared" si="27"/>
        <v>0</v>
      </c>
      <c r="AK29" s="48">
        <f t="shared" si="27"/>
        <v>0</v>
      </c>
      <c r="AL29" s="48">
        <f t="shared" si="27"/>
        <v>0</v>
      </c>
      <c r="AM29" s="48">
        <f t="shared" si="27"/>
        <v>0</v>
      </c>
      <c r="AN29" s="48">
        <f t="shared" si="27"/>
        <v>0</v>
      </c>
      <c r="AO29" s="48">
        <f t="shared" si="27"/>
        <v>0</v>
      </c>
      <c r="AP29" s="48">
        <f t="shared" si="27"/>
        <v>0</v>
      </c>
      <c r="AQ29" s="48">
        <f t="shared" si="27"/>
        <v>0</v>
      </c>
      <c r="AR29" s="48">
        <f t="shared" si="27"/>
        <v>0</v>
      </c>
      <c r="AS29" s="48">
        <f t="shared" si="27"/>
        <v>0</v>
      </c>
      <c r="AT29" s="48">
        <f t="shared" si="27"/>
        <v>0</v>
      </c>
    </row>
    <row r="30" ht="21.0" customHeight="1">
      <c r="A30" s="99">
        <v>7070.0</v>
      </c>
      <c r="B30" s="130" t="str">
        <f>IF(ISTEXT("Fundraising-"&amp;VLOOKUP(A30,'Chart of Accounts'!$B$5:$C$50,2,FALSE)),"Fundraising-"&amp;VLOOKUP(A30,'Chart of Accounts'!$B$5:$C$50,2,FALSE),"")</f>
        <v>Fundraising-Bank Charges &amp; Credit Card Fee Expense</v>
      </c>
      <c r="C30" s="114">
        <v>0.0</v>
      </c>
      <c r="D30" s="114">
        <v>0.0</v>
      </c>
      <c r="E30" s="114">
        <v>0.0</v>
      </c>
      <c r="F30" s="114">
        <v>0.0</v>
      </c>
      <c r="G30" s="114">
        <v>0.0</v>
      </c>
      <c r="H30" s="114">
        <v>0.0</v>
      </c>
      <c r="I30" s="114">
        <v>0.0</v>
      </c>
      <c r="J30" s="114">
        <v>0.0</v>
      </c>
      <c r="K30" s="114">
        <v>0.0</v>
      </c>
      <c r="L30" s="114">
        <v>0.0</v>
      </c>
      <c r="M30" s="114">
        <v>0.0</v>
      </c>
      <c r="N30" s="114">
        <v>0.0</v>
      </c>
      <c r="O30" s="131">
        <f t="shared" si="19"/>
        <v>0</v>
      </c>
      <c r="P30" s="2"/>
      <c r="Q30" s="2"/>
      <c r="R30" s="2"/>
      <c r="S30" s="2"/>
      <c r="T30" s="2" t="s">
        <v>187</v>
      </c>
      <c r="U30" s="2">
        <v>7044.0</v>
      </c>
      <c r="V30" s="2"/>
      <c r="W30" s="2"/>
      <c r="X30" s="2"/>
      <c r="Y30" s="2"/>
      <c r="Z30" s="2"/>
      <c r="AA30" s="2" t="s">
        <v>52</v>
      </c>
      <c r="AB30" s="2" t="str">
        <f t="shared" si="20"/>
        <v>7070-000000</v>
      </c>
      <c r="AC30" s="2">
        <v>200.0</v>
      </c>
      <c r="AD30" s="2" t="str">
        <f t="shared" si="21"/>
        <v>083</v>
      </c>
      <c r="AE30" s="2"/>
      <c r="AF30" s="2"/>
      <c r="AG30" s="2">
        <v>110.0</v>
      </c>
      <c r="AH30" s="2" t="str">
        <f>Summary!$B$2</f>
        <v/>
      </c>
      <c r="AI30" s="48">
        <f t="shared" ref="AI30:AT30" si="28">IF(C30="",0,C30)</f>
        <v>0</v>
      </c>
      <c r="AJ30" s="48">
        <f t="shared" si="28"/>
        <v>0</v>
      </c>
      <c r="AK30" s="48">
        <f t="shared" si="28"/>
        <v>0</v>
      </c>
      <c r="AL30" s="48">
        <f t="shared" si="28"/>
        <v>0</v>
      </c>
      <c r="AM30" s="48">
        <f t="shared" si="28"/>
        <v>0</v>
      </c>
      <c r="AN30" s="48">
        <f t="shared" si="28"/>
        <v>0</v>
      </c>
      <c r="AO30" s="48">
        <f t="shared" si="28"/>
        <v>0</v>
      </c>
      <c r="AP30" s="48">
        <f t="shared" si="28"/>
        <v>0</v>
      </c>
      <c r="AQ30" s="48">
        <f t="shared" si="28"/>
        <v>0</v>
      </c>
      <c r="AR30" s="48">
        <f t="shared" si="28"/>
        <v>0</v>
      </c>
      <c r="AS30" s="48">
        <f t="shared" si="28"/>
        <v>0</v>
      </c>
      <c r="AT30" s="48">
        <f t="shared" si="28"/>
        <v>0</v>
      </c>
    </row>
    <row r="31" ht="21.0" customHeight="1">
      <c r="A31" s="99">
        <v>7078.0</v>
      </c>
      <c r="B31" s="130" t="str">
        <f>IF(ISTEXT("Fundraising-"&amp;VLOOKUP(A31,'Chart of Accounts'!$B$5:$C$50,2,FALSE)),"Fundraising-"&amp;VLOOKUP(A31,'Chart of Accounts'!$B$5:$C$50,2,FALSE),"")</f>
        <v>Fundraising-Food Expense</v>
      </c>
      <c r="C31" s="114">
        <v>0.0</v>
      </c>
      <c r="D31" s="114">
        <v>0.0</v>
      </c>
      <c r="E31" s="114">
        <v>0.0</v>
      </c>
      <c r="F31" s="114">
        <v>0.0</v>
      </c>
      <c r="G31" s="114">
        <v>0.0</v>
      </c>
      <c r="H31" s="114">
        <v>0.0</v>
      </c>
      <c r="I31" s="114">
        <v>0.0</v>
      </c>
      <c r="J31" s="114">
        <v>0.0</v>
      </c>
      <c r="K31" s="114">
        <v>0.0</v>
      </c>
      <c r="L31" s="114">
        <v>0.0</v>
      </c>
      <c r="M31" s="114">
        <v>0.0</v>
      </c>
      <c r="N31" s="114">
        <v>0.0</v>
      </c>
      <c r="O31" s="131">
        <f t="shared" si="19"/>
        <v>0</v>
      </c>
      <c r="P31" s="2"/>
      <c r="Q31" s="2"/>
      <c r="R31" s="2"/>
      <c r="S31" s="2"/>
      <c r="T31" s="2" t="s">
        <v>188</v>
      </c>
      <c r="U31" s="2">
        <v>7046.0</v>
      </c>
      <c r="V31" s="2"/>
      <c r="W31" s="2"/>
      <c r="X31" s="2"/>
      <c r="Y31" s="2"/>
      <c r="Z31" s="2"/>
      <c r="AA31" s="2" t="s">
        <v>52</v>
      </c>
      <c r="AB31" s="2" t="str">
        <f t="shared" si="20"/>
        <v>7078-000000</v>
      </c>
      <c r="AC31" s="2">
        <v>200.0</v>
      </c>
      <c r="AD31" s="2" t="str">
        <f t="shared" si="21"/>
        <v>083</v>
      </c>
      <c r="AE31" s="2"/>
      <c r="AF31" s="2"/>
      <c r="AG31" s="2">
        <v>110.0</v>
      </c>
      <c r="AH31" s="2" t="str">
        <f>Summary!$B$2</f>
        <v/>
      </c>
      <c r="AI31" s="48">
        <f t="shared" ref="AI31:AT31" si="29">IF(C31="",0,C31)</f>
        <v>0</v>
      </c>
      <c r="AJ31" s="48">
        <f t="shared" si="29"/>
        <v>0</v>
      </c>
      <c r="AK31" s="48">
        <f t="shared" si="29"/>
        <v>0</v>
      </c>
      <c r="AL31" s="48">
        <f t="shared" si="29"/>
        <v>0</v>
      </c>
      <c r="AM31" s="48">
        <f t="shared" si="29"/>
        <v>0</v>
      </c>
      <c r="AN31" s="48">
        <f t="shared" si="29"/>
        <v>0</v>
      </c>
      <c r="AO31" s="48">
        <f t="shared" si="29"/>
        <v>0</v>
      </c>
      <c r="AP31" s="48">
        <f t="shared" si="29"/>
        <v>0</v>
      </c>
      <c r="AQ31" s="48">
        <f t="shared" si="29"/>
        <v>0</v>
      </c>
      <c r="AR31" s="48">
        <f t="shared" si="29"/>
        <v>0</v>
      </c>
      <c r="AS31" s="48">
        <f t="shared" si="29"/>
        <v>0</v>
      </c>
      <c r="AT31" s="48">
        <f t="shared" si="29"/>
        <v>0</v>
      </c>
    </row>
    <row r="32" ht="21.0" customHeight="1">
      <c r="A32" s="99">
        <v>7086.0</v>
      </c>
      <c r="B32" s="130" t="str">
        <f>IF(ISTEXT("Fundraising-"&amp;VLOOKUP(A32,'Chart of Accounts'!$B$5:$C$50,2,FALSE)),"Fundraising-"&amp;VLOOKUP(A32,'Chart of Accounts'!$B$5:$C$50,2,FALSE),"")</f>
        <v>Fundraising-Miscellaneous Expenses</v>
      </c>
      <c r="C32" s="114">
        <v>0.0</v>
      </c>
      <c r="D32" s="114">
        <v>0.0</v>
      </c>
      <c r="E32" s="114">
        <v>0.0</v>
      </c>
      <c r="F32" s="114">
        <v>0.0</v>
      </c>
      <c r="G32" s="114">
        <v>0.0</v>
      </c>
      <c r="H32" s="114">
        <v>0.0</v>
      </c>
      <c r="I32" s="114">
        <v>0.0</v>
      </c>
      <c r="J32" s="114">
        <v>0.0</v>
      </c>
      <c r="K32" s="114">
        <v>0.0</v>
      </c>
      <c r="L32" s="114">
        <v>0.0</v>
      </c>
      <c r="M32" s="114">
        <v>0.0</v>
      </c>
      <c r="N32" s="114">
        <v>0.0</v>
      </c>
      <c r="O32" s="131">
        <f t="shared" si="19"/>
        <v>0</v>
      </c>
      <c r="P32" s="2"/>
      <c r="Q32" s="2"/>
      <c r="R32" s="2"/>
      <c r="S32" s="2"/>
      <c r="T32" s="2" t="s">
        <v>189</v>
      </c>
      <c r="U32" s="2">
        <v>7048.0</v>
      </c>
      <c r="V32" s="2"/>
      <c r="W32" s="2"/>
      <c r="X32" s="2"/>
      <c r="Y32" s="2"/>
      <c r="Z32" s="2"/>
      <c r="AA32" s="2" t="s">
        <v>52</v>
      </c>
      <c r="AB32" s="2" t="str">
        <f t="shared" si="20"/>
        <v>7086-000000</v>
      </c>
      <c r="AC32" s="2">
        <v>200.0</v>
      </c>
      <c r="AD32" s="2" t="str">
        <f t="shared" si="21"/>
        <v>083</v>
      </c>
      <c r="AE32" s="2"/>
      <c r="AF32" s="2"/>
      <c r="AG32" s="2">
        <v>110.0</v>
      </c>
      <c r="AH32" s="2" t="str">
        <f>Summary!$B$2</f>
        <v/>
      </c>
      <c r="AI32" s="48">
        <f t="shared" ref="AI32:AT32" si="30">IF(C32="",0,C32)</f>
        <v>0</v>
      </c>
      <c r="AJ32" s="48">
        <f t="shared" si="30"/>
        <v>0</v>
      </c>
      <c r="AK32" s="48">
        <f t="shared" si="30"/>
        <v>0</v>
      </c>
      <c r="AL32" s="48">
        <f t="shared" si="30"/>
        <v>0</v>
      </c>
      <c r="AM32" s="48">
        <f t="shared" si="30"/>
        <v>0</v>
      </c>
      <c r="AN32" s="48">
        <f t="shared" si="30"/>
        <v>0</v>
      </c>
      <c r="AO32" s="48">
        <f t="shared" si="30"/>
        <v>0</v>
      </c>
      <c r="AP32" s="48">
        <f t="shared" si="30"/>
        <v>0</v>
      </c>
      <c r="AQ32" s="48">
        <f t="shared" si="30"/>
        <v>0</v>
      </c>
      <c r="AR32" s="48">
        <f t="shared" si="30"/>
        <v>0</v>
      </c>
      <c r="AS32" s="48">
        <f t="shared" si="30"/>
        <v>0</v>
      </c>
      <c r="AT32" s="48">
        <f t="shared" si="30"/>
        <v>0</v>
      </c>
    </row>
    <row r="33" ht="21.0" customHeight="1">
      <c r="A33" s="99">
        <v>7090.0</v>
      </c>
      <c r="B33" s="130" t="s">
        <v>190</v>
      </c>
      <c r="C33" s="114">
        <v>0.0</v>
      </c>
      <c r="D33" s="114">
        <v>0.0</v>
      </c>
      <c r="E33" s="114">
        <v>0.0</v>
      </c>
      <c r="F33" s="114">
        <v>0.0</v>
      </c>
      <c r="G33" s="114">
        <v>0.0</v>
      </c>
      <c r="H33" s="114">
        <v>0.0</v>
      </c>
      <c r="I33" s="114">
        <v>0.0</v>
      </c>
      <c r="J33" s="114">
        <v>0.0</v>
      </c>
      <c r="K33" s="114">
        <v>0.0</v>
      </c>
      <c r="L33" s="114">
        <v>0.0</v>
      </c>
      <c r="M33" s="114">
        <v>0.0</v>
      </c>
      <c r="N33" s="114">
        <v>0.0</v>
      </c>
      <c r="O33" s="131">
        <f t="shared" si="19"/>
        <v>0</v>
      </c>
      <c r="P33" s="2"/>
      <c r="Q33" s="2"/>
      <c r="R33" s="2"/>
      <c r="S33" s="2"/>
      <c r="T33" s="2" t="s">
        <v>191</v>
      </c>
      <c r="U33" s="2">
        <v>7050.0</v>
      </c>
      <c r="V33" s="2"/>
      <c r="W33" s="2"/>
      <c r="X33" s="2"/>
      <c r="Y33" s="2"/>
      <c r="Z33" s="2"/>
      <c r="AA33" s="2" t="s">
        <v>52</v>
      </c>
      <c r="AB33" s="2" t="str">
        <f t="shared" si="20"/>
        <v>7090-000000</v>
      </c>
      <c r="AC33" s="2">
        <v>200.0</v>
      </c>
      <c r="AD33" s="2" t="str">
        <f t="shared" si="21"/>
        <v>083</v>
      </c>
      <c r="AE33" s="2"/>
      <c r="AF33" s="2"/>
      <c r="AG33" s="2">
        <v>110.0</v>
      </c>
      <c r="AH33" s="2" t="str">
        <f>Summary!$B$2</f>
        <v/>
      </c>
      <c r="AI33" s="48">
        <f t="shared" ref="AI33:AT33" si="31">IF(C33="",0,C33)</f>
        <v>0</v>
      </c>
      <c r="AJ33" s="48">
        <f t="shared" si="31"/>
        <v>0</v>
      </c>
      <c r="AK33" s="48">
        <f t="shared" si="31"/>
        <v>0</v>
      </c>
      <c r="AL33" s="48">
        <f t="shared" si="31"/>
        <v>0</v>
      </c>
      <c r="AM33" s="48">
        <f t="shared" si="31"/>
        <v>0</v>
      </c>
      <c r="AN33" s="48">
        <f t="shared" si="31"/>
        <v>0</v>
      </c>
      <c r="AO33" s="48">
        <f t="shared" si="31"/>
        <v>0</v>
      </c>
      <c r="AP33" s="48">
        <f t="shared" si="31"/>
        <v>0</v>
      </c>
      <c r="AQ33" s="48">
        <f t="shared" si="31"/>
        <v>0</v>
      </c>
      <c r="AR33" s="48">
        <f t="shared" si="31"/>
        <v>0</v>
      </c>
      <c r="AS33" s="48">
        <f t="shared" si="31"/>
        <v>0</v>
      </c>
      <c r="AT33" s="48">
        <f t="shared" si="31"/>
        <v>0</v>
      </c>
    </row>
    <row r="34" ht="21.0" customHeight="1">
      <c r="A34" s="7"/>
      <c r="B34" s="130" t="str">
        <f>IF(ISTEXT("Fundraising-"&amp;VLOOKUP(A34,'Chart of Accounts'!$B$5:$C$54,2,FALSE)),"Fundraising-"&amp;VLOOKUP(A34,'Chart of Accounts'!$B$5:$C$54,2,FALSE),"")</f>
        <v/>
      </c>
      <c r="C34" s="114">
        <v>0.0</v>
      </c>
      <c r="D34" s="114">
        <v>0.0</v>
      </c>
      <c r="E34" s="114">
        <v>0.0</v>
      </c>
      <c r="F34" s="114">
        <v>0.0</v>
      </c>
      <c r="G34" s="114">
        <v>0.0</v>
      </c>
      <c r="H34" s="114">
        <v>0.0</v>
      </c>
      <c r="I34" s="114">
        <v>0.0</v>
      </c>
      <c r="J34" s="114">
        <v>0.0</v>
      </c>
      <c r="K34" s="114">
        <v>0.0</v>
      </c>
      <c r="L34" s="114">
        <v>0.0</v>
      </c>
      <c r="M34" s="114">
        <v>0.0</v>
      </c>
      <c r="N34" s="114">
        <v>0.0</v>
      </c>
      <c r="O34" s="131">
        <f t="shared" si="19"/>
        <v>0</v>
      </c>
      <c r="P34" s="2"/>
      <c r="Q34" s="2"/>
      <c r="R34" s="2"/>
      <c r="S34" s="2"/>
      <c r="T34" s="2" t="s">
        <v>194</v>
      </c>
      <c r="U34" s="2">
        <v>7052.0</v>
      </c>
      <c r="V34" s="2"/>
      <c r="W34" s="2"/>
      <c r="X34" s="2"/>
      <c r="Y34" s="2"/>
      <c r="Z34" s="2"/>
      <c r="AA34" s="2" t="s">
        <v>52</v>
      </c>
      <c r="AB34" s="2" t="str">
        <f t="shared" si="20"/>
        <v/>
      </c>
      <c r="AC34" s="2">
        <v>200.0</v>
      </c>
      <c r="AD34" s="2" t="str">
        <f t="shared" si="21"/>
        <v>083</v>
      </c>
      <c r="AE34" s="2"/>
      <c r="AF34" s="2"/>
      <c r="AG34" s="2">
        <v>110.0</v>
      </c>
      <c r="AH34" s="2" t="str">
        <f>Summary!$B$2</f>
        <v/>
      </c>
      <c r="AI34" s="48">
        <f t="shared" ref="AI34:AT34" si="32">IF(C34="",0,C34)</f>
        <v>0</v>
      </c>
      <c r="AJ34" s="48">
        <f t="shared" si="32"/>
        <v>0</v>
      </c>
      <c r="AK34" s="48">
        <f t="shared" si="32"/>
        <v>0</v>
      </c>
      <c r="AL34" s="48">
        <f t="shared" si="32"/>
        <v>0</v>
      </c>
      <c r="AM34" s="48">
        <f t="shared" si="32"/>
        <v>0</v>
      </c>
      <c r="AN34" s="48">
        <f t="shared" si="32"/>
        <v>0</v>
      </c>
      <c r="AO34" s="48">
        <f t="shared" si="32"/>
        <v>0</v>
      </c>
      <c r="AP34" s="48">
        <f t="shared" si="32"/>
        <v>0</v>
      </c>
      <c r="AQ34" s="48">
        <f t="shared" si="32"/>
        <v>0</v>
      </c>
      <c r="AR34" s="48">
        <f t="shared" si="32"/>
        <v>0</v>
      </c>
      <c r="AS34" s="48">
        <f t="shared" si="32"/>
        <v>0</v>
      </c>
      <c r="AT34" s="48">
        <f t="shared" si="32"/>
        <v>0</v>
      </c>
    </row>
    <row r="35" ht="21.0" customHeight="1">
      <c r="A35" s="7"/>
      <c r="B35" s="130" t="str">
        <f>IF(ISTEXT("Fundraising-"&amp;VLOOKUP(A35,'Chart of Accounts'!$B$5:$C$54,2,FALSE)),"Fundraising-"&amp;VLOOKUP(A35,'Chart of Accounts'!$B$5:$C$54,2,FALSE),"")</f>
        <v/>
      </c>
      <c r="C35" s="114">
        <v>0.0</v>
      </c>
      <c r="D35" s="114">
        <v>0.0</v>
      </c>
      <c r="E35" s="114">
        <v>0.0</v>
      </c>
      <c r="F35" s="114">
        <v>0.0</v>
      </c>
      <c r="G35" s="114">
        <v>0.0</v>
      </c>
      <c r="H35" s="114">
        <v>0.0</v>
      </c>
      <c r="I35" s="114">
        <v>0.0</v>
      </c>
      <c r="J35" s="114">
        <v>0.0</v>
      </c>
      <c r="K35" s="114">
        <v>0.0</v>
      </c>
      <c r="L35" s="114">
        <v>0.0</v>
      </c>
      <c r="M35" s="114">
        <v>0.0</v>
      </c>
      <c r="N35" s="114">
        <v>0.0</v>
      </c>
      <c r="O35" s="131">
        <f t="shared" si="19"/>
        <v>0</v>
      </c>
      <c r="P35" s="2"/>
      <c r="Q35" s="2"/>
      <c r="R35" s="2"/>
      <c r="S35" s="2"/>
      <c r="T35" s="2" t="s">
        <v>196</v>
      </c>
      <c r="U35" s="2">
        <v>7070.0</v>
      </c>
      <c r="V35" s="2"/>
      <c r="W35" s="2"/>
      <c r="X35" s="2"/>
      <c r="Y35" s="2"/>
      <c r="Z35" s="2"/>
      <c r="AA35" s="2" t="s">
        <v>52</v>
      </c>
      <c r="AB35" s="2" t="str">
        <f t="shared" si="20"/>
        <v/>
      </c>
      <c r="AC35" s="2">
        <v>200.0</v>
      </c>
      <c r="AD35" s="2" t="str">
        <f t="shared" si="21"/>
        <v>083</v>
      </c>
      <c r="AE35" s="2"/>
      <c r="AF35" s="2"/>
      <c r="AG35" s="2">
        <v>110.0</v>
      </c>
      <c r="AH35" s="2" t="str">
        <f>Summary!$B$2</f>
        <v/>
      </c>
      <c r="AI35" s="48">
        <f t="shared" ref="AI35:AT35" si="33">IF(C35="",0,C35)</f>
        <v>0</v>
      </c>
      <c r="AJ35" s="48">
        <f t="shared" si="33"/>
        <v>0</v>
      </c>
      <c r="AK35" s="48">
        <f t="shared" si="33"/>
        <v>0</v>
      </c>
      <c r="AL35" s="48">
        <f t="shared" si="33"/>
        <v>0</v>
      </c>
      <c r="AM35" s="48">
        <f t="shared" si="33"/>
        <v>0</v>
      </c>
      <c r="AN35" s="48">
        <f t="shared" si="33"/>
        <v>0</v>
      </c>
      <c r="AO35" s="48">
        <f t="shared" si="33"/>
        <v>0</v>
      </c>
      <c r="AP35" s="48">
        <f t="shared" si="33"/>
        <v>0</v>
      </c>
      <c r="AQ35" s="48">
        <f t="shared" si="33"/>
        <v>0</v>
      </c>
      <c r="AR35" s="48">
        <f t="shared" si="33"/>
        <v>0</v>
      </c>
      <c r="AS35" s="48">
        <f t="shared" si="33"/>
        <v>0</v>
      </c>
      <c r="AT35" s="48">
        <f t="shared" si="33"/>
        <v>0</v>
      </c>
    </row>
    <row r="36" ht="21.0" customHeight="1">
      <c r="A36" s="7"/>
      <c r="B36" s="130" t="str">
        <f>IF(ISTEXT("Fundraising-"&amp;VLOOKUP(A36,'Chart of Accounts'!$B$5:$C$54,2,FALSE)),"Fundraising-"&amp;VLOOKUP(A36,'Chart of Accounts'!$B$5:$C$54,2,FALSE),"")</f>
        <v/>
      </c>
      <c r="C36" s="114">
        <v>0.0</v>
      </c>
      <c r="D36" s="114">
        <v>0.0</v>
      </c>
      <c r="E36" s="114">
        <v>0.0</v>
      </c>
      <c r="F36" s="114">
        <v>0.0</v>
      </c>
      <c r="G36" s="114">
        <v>0.0</v>
      </c>
      <c r="H36" s="114">
        <v>0.0</v>
      </c>
      <c r="I36" s="114">
        <v>0.0</v>
      </c>
      <c r="J36" s="114">
        <v>0.0</v>
      </c>
      <c r="K36" s="114">
        <v>0.0</v>
      </c>
      <c r="L36" s="114">
        <v>0.0</v>
      </c>
      <c r="M36" s="114">
        <v>0.0</v>
      </c>
      <c r="N36" s="114">
        <v>0.0</v>
      </c>
      <c r="O36" s="131">
        <f t="shared" si="19"/>
        <v>0</v>
      </c>
      <c r="P36" s="2"/>
      <c r="Q36" s="2"/>
      <c r="R36" s="2"/>
      <c r="S36" s="2"/>
      <c r="T36" s="2" t="s">
        <v>198</v>
      </c>
      <c r="U36" s="2">
        <v>7072.0</v>
      </c>
      <c r="V36" s="2"/>
      <c r="W36" s="2"/>
      <c r="X36" s="2"/>
      <c r="Y36" s="2"/>
      <c r="Z36" s="2"/>
      <c r="AA36" s="2" t="s">
        <v>52</v>
      </c>
      <c r="AB36" s="2" t="str">
        <f t="shared" si="20"/>
        <v/>
      </c>
      <c r="AC36" s="2">
        <v>200.0</v>
      </c>
      <c r="AD36" s="2" t="str">
        <f t="shared" si="21"/>
        <v>083</v>
      </c>
      <c r="AE36" s="2"/>
      <c r="AF36" s="2"/>
      <c r="AG36" s="2">
        <v>110.0</v>
      </c>
      <c r="AH36" s="2" t="str">
        <f>Summary!$B$2</f>
        <v/>
      </c>
      <c r="AI36" s="48">
        <f t="shared" ref="AI36:AT36" si="34">IF(C36="",0,C36)</f>
        <v>0</v>
      </c>
      <c r="AJ36" s="48">
        <f t="shared" si="34"/>
        <v>0</v>
      </c>
      <c r="AK36" s="48">
        <f t="shared" si="34"/>
        <v>0</v>
      </c>
      <c r="AL36" s="48">
        <f t="shared" si="34"/>
        <v>0</v>
      </c>
      <c r="AM36" s="48">
        <f t="shared" si="34"/>
        <v>0</v>
      </c>
      <c r="AN36" s="48">
        <f t="shared" si="34"/>
        <v>0</v>
      </c>
      <c r="AO36" s="48">
        <f t="shared" si="34"/>
        <v>0</v>
      </c>
      <c r="AP36" s="48">
        <f t="shared" si="34"/>
        <v>0</v>
      </c>
      <c r="AQ36" s="48">
        <f t="shared" si="34"/>
        <v>0</v>
      </c>
      <c r="AR36" s="48">
        <f t="shared" si="34"/>
        <v>0</v>
      </c>
      <c r="AS36" s="48">
        <f t="shared" si="34"/>
        <v>0</v>
      </c>
      <c r="AT36" s="48">
        <f t="shared" si="34"/>
        <v>0</v>
      </c>
    </row>
    <row r="37" ht="15.75" customHeight="1">
      <c r="A37" s="94" t="s">
        <v>200</v>
      </c>
      <c r="B37" s="94"/>
      <c r="C37" s="128">
        <f t="shared" ref="C37:O37" si="35">SUM(C23:C36)</f>
        <v>0</v>
      </c>
      <c r="D37" s="128">
        <f t="shared" si="35"/>
        <v>0</v>
      </c>
      <c r="E37" s="128">
        <f t="shared" si="35"/>
        <v>0</v>
      </c>
      <c r="F37" s="128">
        <f t="shared" si="35"/>
        <v>0</v>
      </c>
      <c r="G37" s="128">
        <f t="shared" si="35"/>
        <v>0</v>
      </c>
      <c r="H37" s="128">
        <f t="shared" si="35"/>
        <v>0</v>
      </c>
      <c r="I37" s="128">
        <f t="shared" si="35"/>
        <v>0</v>
      </c>
      <c r="J37" s="128">
        <f t="shared" si="35"/>
        <v>0</v>
      </c>
      <c r="K37" s="128">
        <f t="shared" si="35"/>
        <v>0</v>
      </c>
      <c r="L37" s="128">
        <f t="shared" si="35"/>
        <v>0</v>
      </c>
      <c r="M37" s="128">
        <f t="shared" si="35"/>
        <v>0</v>
      </c>
      <c r="N37" s="128">
        <f t="shared" si="35"/>
        <v>0</v>
      </c>
      <c r="O37" s="128">
        <f t="shared" si="35"/>
        <v>0</v>
      </c>
      <c r="P37" s="2"/>
      <c r="Q37" s="2"/>
      <c r="R37" s="2"/>
      <c r="S37" s="2"/>
      <c r="T37" s="2" t="s">
        <v>201</v>
      </c>
      <c r="U37" s="2">
        <v>7078.0</v>
      </c>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ht="15.75" customHeight="1">
      <c r="A38" s="94"/>
      <c r="B38" s="94"/>
      <c r="C38" s="133"/>
      <c r="D38" s="133"/>
      <c r="E38" s="133"/>
      <c r="F38" s="133"/>
      <c r="G38" s="133"/>
      <c r="H38" s="133"/>
      <c r="I38" s="133"/>
      <c r="J38" s="133"/>
      <c r="K38" s="133"/>
      <c r="L38" s="133"/>
      <c r="M38" s="133"/>
      <c r="N38" s="133"/>
      <c r="O38" s="95"/>
      <c r="P38" s="2"/>
      <c r="Q38" s="2"/>
      <c r="R38" s="2"/>
      <c r="S38" s="2"/>
      <c r="T38" s="2" t="s">
        <v>203</v>
      </c>
      <c r="U38" s="2">
        <v>7080.0</v>
      </c>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ht="15.75" customHeight="1">
      <c r="A39" s="94" t="s">
        <v>47</v>
      </c>
      <c r="B39" s="94"/>
      <c r="C39" s="134">
        <f t="shared" ref="C39:O39" si="36">C20-C37</f>
        <v>0</v>
      </c>
      <c r="D39" s="134">
        <f t="shared" si="36"/>
        <v>0</v>
      </c>
      <c r="E39" s="134">
        <f t="shared" si="36"/>
        <v>0</v>
      </c>
      <c r="F39" s="134">
        <f t="shared" si="36"/>
        <v>0</v>
      </c>
      <c r="G39" s="134">
        <f t="shared" si="36"/>
        <v>0</v>
      </c>
      <c r="H39" s="134">
        <f t="shared" si="36"/>
        <v>0</v>
      </c>
      <c r="I39" s="134">
        <f t="shared" si="36"/>
        <v>0</v>
      </c>
      <c r="J39" s="134">
        <f t="shared" si="36"/>
        <v>0</v>
      </c>
      <c r="K39" s="134">
        <f t="shared" si="36"/>
        <v>0</v>
      </c>
      <c r="L39" s="134">
        <f t="shared" si="36"/>
        <v>0</v>
      </c>
      <c r="M39" s="134">
        <f t="shared" si="36"/>
        <v>0</v>
      </c>
      <c r="N39" s="134">
        <f t="shared" si="36"/>
        <v>0</v>
      </c>
      <c r="O39" s="134">
        <f t="shared" si="36"/>
        <v>0</v>
      </c>
      <c r="P39" s="2"/>
      <c r="Q39" s="2"/>
      <c r="R39" s="2"/>
      <c r="S39" s="2"/>
      <c r="T39" s="2" t="s">
        <v>204</v>
      </c>
      <c r="U39" s="2">
        <v>7082.0</v>
      </c>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ht="15.75" customHeight="1">
      <c r="A40" s="2"/>
      <c r="B40" s="2"/>
      <c r="C40" s="2"/>
      <c r="D40" s="2"/>
      <c r="E40" s="2"/>
      <c r="F40" s="2"/>
      <c r="G40" s="2"/>
      <c r="H40" s="2"/>
      <c r="I40" s="2"/>
      <c r="J40" s="2"/>
      <c r="K40" s="2"/>
      <c r="L40" s="2"/>
      <c r="M40" s="2"/>
      <c r="N40" s="2"/>
      <c r="O40" s="2"/>
      <c r="P40" s="2"/>
      <c r="Q40" s="2"/>
      <c r="R40" s="2"/>
      <c r="S40" s="2"/>
      <c r="T40" s="2" t="s">
        <v>205</v>
      </c>
      <c r="U40" s="2">
        <v>7084.0</v>
      </c>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ht="15.75" customHeight="1">
      <c r="A41" s="2"/>
      <c r="B41" s="2"/>
      <c r="C41" s="2"/>
      <c r="D41" s="2"/>
      <c r="E41" s="2"/>
      <c r="F41" s="2"/>
      <c r="G41" s="2"/>
      <c r="H41" s="2"/>
      <c r="I41" s="2"/>
      <c r="J41" s="2"/>
      <c r="K41" s="2"/>
      <c r="L41" s="2"/>
      <c r="M41" s="2"/>
      <c r="N41" s="2"/>
      <c r="O41" s="2"/>
      <c r="P41" s="2"/>
      <c r="Q41" s="2"/>
      <c r="R41" s="2"/>
      <c r="S41" s="2"/>
      <c r="T41" s="2" t="s">
        <v>206</v>
      </c>
      <c r="U41" s="2">
        <v>7086.0</v>
      </c>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ht="15.75" customHeight="1">
      <c r="A42" s="2"/>
      <c r="B42" s="2"/>
      <c r="C42" s="2"/>
      <c r="D42" s="2"/>
      <c r="E42" s="2"/>
      <c r="F42" s="2"/>
      <c r="G42" s="2"/>
      <c r="H42" s="2"/>
      <c r="I42" s="2"/>
      <c r="J42" s="2"/>
      <c r="K42" s="2"/>
      <c r="L42" s="2"/>
      <c r="M42" s="2"/>
      <c r="N42" s="2"/>
      <c r="O42" s="2"/>
      <c r="P42" s="2"/>
      <c r="Q42" s="2"/>
      <c r="R42" s="2"/>
      <c r="S42" s="2"/>
      <c r="T42" s="2" t="s">
        <v>207</v>
      </c>
      <c r="U42" s="2">
        <v>7088.0</v>
      </c>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15.75" customHeight="1">
      <c r="A43" s="2"/>
      <c r="B43" s="2"/>
      <c r="C43" s="2"/>
      <c r="D43" s="2"/>
      <c r="E43" s="2"/>
      <c r="F43" s="2"/>
      <c r="G43" s="2"/>
      <c r="H43" s="2"/>
      <c r="I43" s="2"/>
      <c r="J43" s="2"/>
      <c r="K43" s="2"/>
      <c r="L43" s="2"/>
      <c r="M43" s="2"/>
      <c r="N43" s="2"/>
      <c r="O43" s="2"/>
      <c r="P43" s="2"/>
      <c r="Q43" s="2"/>
      <c r="R43" s="2"/>
      <c r="S43" s="2"/>
      <c r="T43" s="2" t="s">
        <v>209</v>
      </c>
      <c r="U43" s="2">
        <v>7090.0</v>
      </c>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ht="15.75" customHeight="1">
      <c r="A44" s="2"/>
      <c r="B44" s="2"/>
      <c r="C44" s="2"/>
      <c r="D44" s="2"/>
      <c r="E44" s="2"/>
      <c r="F44" s="2"/>
      <c r="G44" s="2"/>
      <c r="H44" s="2"/>
      <c r="I44" s="2"/>
      <c r="J44" s="2"/>
      <c r="K44" s="2"/>
      <c r="L44" s="2"/>
      <c r="M44" s="2"/>
      <c r="N44" s="2"/>
      <c r="O44" s="2"/>
      <c r="P44" s="2"/>
      <c r="Q44" s="2"/>
      <c r="R44" s="2"/>
      <c r="S44" s="2"/>
      <c r="T44" s="2" t="str">
        <f>'Chart of Accounts'!I37</f>
        <v/>
      </c>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ht="15.75" customHeight="1">
      <c r="A45" s="2"/>
      <c r="B45" s="2"/>
      <c r="C45" s="2"/>
      <c r="D45" s="2"/>
      <c r="E45" s="2"/>
      <c r="F45" s="2"/>
      <c r="G45" s="2"/>
      <c r="H45" s="2"/>
      <c r="I45" s="2"/>
      <c r="J45" s="2"/>
      <c r="K45" s="2"/>
      <c r="L45" s="2"/>
      <c r="M45" s="2"/>
      <c r="N45" s="2"/>
      <c r="O45" s="2"/>
      <c r="P45" s="2"/>
      <c r="Q45" s="2"/>
      <c r="R45" s="2"/>
      <c r="S45" s="2"/>
      <c r="T45" s="2" t="str">
        <f>'Chart of Accounts'!I38</f>
        <v/>
      </c>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ht="15.75" customHeight="1">
      <c r="A46" s="2"/>
      <c r="B46" s="2"/>
      <c r="C46" s="2"/>
      <c r="D46" s="2"/>
      <c r="E46" s="2"/>
      <c r="F46" s="2"/>
      <c r="G46" s="2"/>
      <c r="H46" s="2"/>
      <c r="I46" s="2"/>
      <c r="J46" s="2"/>
      <c r="K46" s="2"/>
      <c r="L46" s="2"/>
      <c r="M46" s="2"/>
      <c r="N46" s="2"/>
      <c r="O46" s="2"/>
      <c r="P46" s="2"/>
      <c r="Q46" s="2"/>
      <c r="R46" s="2"/>
      <c r="S46" s="2"/>
      <c r="T46" s="2" t="str">
        <f>'Chart of Accounts'!I39</f>
        <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ht="15.75" customHeight="1">
      <c r="A47" s="2"/>
      <c r="B47" s="2"/>
      <c r="C47" s="2"/>
      <c r="D47" s="2"/>
      <c r="E47" s="2"/>
      <c r="F47" s="2"/>
      <c r="G47" s="2"/>
      <c r="H47" s="2"/>
      <c r="I47" s="2"/>
      <c r="J47" s="2"/>
      <c r="K47" s="2"/>
      <c r="L47" s="2"/>
      <c r="M47" s="2"/>
      <c r="N47" s="2"/>
      <c r="O47" s="2"/>
      <c r="P47" s="2"/>
      <c r="Q47" s="2"/>
      <c r="R47" s="2"/>
      <c r="S47" s="2"/>
      <c r="T47" s="2" t="str">
        <f>'Chart of Accounts'!I40</f>
        <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ht="15.75" customHeight="1">
      <c r="A48" s="2"/>
      <c r="B48" s="2"/>
      <c r="C48" s="2"/>
      <c r="D48" s="2"/>
      <c r="E48" s="2"/>
      <c r="F48" s="2"/>
      <c r="G48" s="2"/>
      <c r="H48" s="2"/>
      <c r="I48" s="2"/>
      <c r="J48" s="2"/>
      <c r="K48" s="2"/>
      <c r="L48" s="2"/>
      <c r="M48" s="2"/>
      <c r="N48" s="2"/>
      <c r="O48" s="2"/>
      <c r="P48" s="2"/>
      <c r="Q48" s="2"/>
      <c r="R48" s="2"/>
      <c r="S48" s="2"/>
      <c r="T48" s="2" t="str">
        <f>'Chart of Accounts'!I41</f>
        <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2"/>
      <c r="B49" s="2"/>
      <c r="C49" s="2"/>
      <c r="D49" s="2"/>
      <c r="E49" s="2"/>
      <c r="F49" s="2"/>
      <c r="G49" s="2"/>
      <c r="H49" s="2"/>
      <c r="I49" s="2"/>
      <c r="J49" s="2"/>
      <c r="K49" s="2"/>
      <c r="L49" s="2"/>
      <c r="M49" s="2"/>
      <c r="N49" s="2"/>
      <c r="O49" s="2"/>
      <c r="P49" s="2"/>
      <c r="Q49" s="2"/>
      <c r="R49" s="2"/>
      <c r="S49" s="2"/>
      <c r="T49" s="2" t="str">
        <f>'Chart of Accounts'!I42</f>
        <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ht="15.75" customHeight="1">
      <c r="A50" s="2"/>
      <c r="B50" s="2"/>
      <c r="C50" s="2"/>
      <c r="D50" s="2"/>
      <c r="E50" s="2"/>
      <c r="F50" s="2"/>
      <c r="G50" s="2"/>
      <c r="H50" s="2"/>
      <c r="I50" s="2"/>
      <c r="J50" s="2"/>
      <c r="K50" s="2"/>
      <c r="L50" s="2"/>
      <c r="M50" s="2"/>
      <c r="N50" s="2"/>
      <c r="O50" s="2"/>
      <c r="P50" s="2"/>
      <c r="Q50" s="2"/>
      <c r="R50" s="2"/>
      <c r="S50" s="2"/>
      <c r="T50" s="2" t="str">
        <f>'Chart of Accounts'!I43</f>
        <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15.75" customHeight="1">
      <c r="A51" s="2"/>
      <c r="B51" s="2"/>
      <c r="C51" s="2"/>
      <c r="D51" s="2"/>
      <c r="E51" s="2"/>
      <c r="F51" s="2"/>
      <c r="G51" s="2"/>
      <c r="H51" s="2"/>
      <c r="I51" s="2"/>
      <c r="J51" s="2"/>
      <c r="K51" s="2"/>
      <c r="L51" s="2"/>
      <c r="M51" s="2"/>
      <c r="N51" s="2"/>
      <c r="O51" s="2"/>
      <c r="P51" s="2"/>
      <c r="Q51" s="2"/>
      <c r="R51" s="2"/>
      <c r="S51" s="2"/>
      <c r="T51" s="2" t="str">
        <f>'Chart of Accounts'!I44</f>
        <v/>
      </c>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15.75" customHeight="1">
      <c r="A52" s="2"/>
      <c r="B52" s="2"/>
      <c r="C52" s="2"/>
      <c r="D52" s="2"/>
      <c r="E52" s="2"/>
      <c r="F52" s="2"/>
      <c r="G52" s="2"/>
      <c r="H52" s="2"/>
      <c r="I52" s="2"/>
      <c r="J52" s="2"/>
      <c r="K52" s="2"/>
      <c r="L52" s="2"/>
      <c r="M52" s="2"/>
      <c r="N52" s="2"/>
      <c r="O52" s="2"/>
      <c r="P52" s="2"/>
      <c r="Q52" s="2"/>
      <c r="R52" s="2"/>
      <c r="S52" s="2"/>
      <c r="T52" s="2" t="str">
        <f>'Chart of Accounts'!I45</f>
        <v/>
      </c>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15.75" customHeight="1">
      <c r="A53" s="2"/>
      <c r="B53" s="2"/>
      <c r="C53" s="2"/>
      <c r="D53" s="2"/>
      <c r="E53" s="2"/>
      <c r="F53" s="2"/>
      <c r="G53" s="2"/>
      <c r="H53" s="2"/>
      <c r="I53" s="2"/>
      <c r="J53" s="2"/>
      <c r="K53" s="2"/>
      <c r="L53" s="2"/>
      <c r="M53" s="2"/>
      <c r="N53" s="2"/>
      <c r="O53" s="2"/>
      <c r="P53" s="2"/>
      <c r="Q53" s="2"/>
      <c r="R53" s="2"/>
      <c r="S53" s="2"/>
      <c r="T53" s="2" t="str">
        <f>'Chart of Accounts'!I46</f>
        <v/>
      </c>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15.75" customHeight="1">
      <c r="A54" s="2"/>
      <c r="B54" s="2"/>
      <c r="C54" s="2"/>
      <c r="D54" s="2"/>
      <c r="E54" s="2"/>
      <c r="F54" s="2"/>
      <c r="G54" s="2"/>
      <c r="H54" s="2"/>
      <c r="I54" s="2"/>
      <c r="J54" s="2"/>
      <c r="K54" s="2"/>
      <c r="L54" s="2"/>
      <c r="M54" s="2"/>
      <c r="N54" s="2"/>
      <c r="O54" s="2"/>
      <c r="P54" s="2"/>
      <c r="Q54" s="2"/>
      <c r="R54" s="2"/>
      <c r="S54" s="2"/>
      <c r="T54" s="2" t="str">
        <f>'Chart of Accounts'!I47</f>
        <v/>
      </c>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ht="15.75" customHeight="1">
      <c r="A55" s="2"/>
      <c r="B55" s="2"/>
      <c r="C55" s="2"/>
      <c r="D55" s="2"/>
      <c r="E55" s="2"/>
      <c r="F55" s="2"/>
      <c r="G55" s="2"/>
      <c r="H55" s="2"/>
      <c r="I55" s="2"/>
      <c r="J55" s="2"/>
      <c r="K55" s="2"/>
      <c r="L55" s="2"/>
      <c r="M55" s="2"/>
      <c r="N55" s="2"/>
      <c r="O55" s="2"/>
      <c r="P55" s="2"/>
      <c r="Q55" s="2"/>
      <c r="R55" s="2"/>
      <c r="S55" s="2"/>
      <c r="T55" s="2" t="str">
        <f>'Chart of Accounts'!I48</f>
        <v/>
      </c>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ht="15.75" customHeight="1">
      <c r="A56" s="2"/>
      <c r="B56" s="2"/>
      <c r="C56" s="2"/>
      <c r="D56" s="2"/>
      <c r="E56" s="2"/>
      <c r="F56" s="2"/>
      <c r="G56" s="2"/>
      <c r="H56" s="2"/>
      <c r="I56" s="2"/>
      <c r="J56" s="2"/>
      <c r="K56" s="2"/>
      <c r="L56" s="2"/>
      <c r="M56" s="2"/>
      <c r="N56" s="2"/>
      <c r="O56" s="2"/>
      <c r="P56" s="2"/>
      <c r="Q56" s="2"/>
      <c r="R56" s="2"/>
      <c r="S56" s="2"/>
      <c r="T56" s="2" t="str">
        <f>'Chart of Accounts'!I49</f>
        <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2"/>
      <c r="B57" s="2"/>
      <c r="C57" s="2"/>
      <c r="D57" s="2"/>
      <c r="E57" s="2"/>
      <c r="F57" s="2"/>
      <c r="G57" s="2"/>
      <c r="H57" s="2"/>
      <c r="I57" s="2"/>
      <c r="J57" s="2"/>
      <c r="K57" s="2"/>
      <c r="L57" s="2"/>
      <c r="M57" s="2"/>
      <c r="N57" s="2"/>
      <c r="O57" s="2"/>
      <c r="P57" s="2"/>
      <c r="Q57" s="2"/>
      <c r="R57" s="2"/>
      <c r="S57" s="2"/>
      <c r="T57" s="2" t="str">
        <f>'Chart of Accounts'!I50</f>
        <v/>
      </c>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2"/>
      <c r="B58" s="2"/>
      <c r="C58" s="2"/>
      <c r="D58" s="2"/>
      <c r="E58" s="2"/>
      <c r="F58" s="2"/>
      <c r="G58" s="2"/>
      <c r="H58" s="2"/>
      <c r="I58" s="2"/>
      <c r="J58" s="2"/>
      <c r="K58" s="2"/>
      <c r="L58" s="2"/>
      <c r="M58" s="2"/>
      <c r="N58" s="2"/>
      <c r="O58" s="2"/>
      <c r="P58" s="2"/>
      <c r="Q58" s="2"/>
      <c r="R58" s="2"/>
      <c r="S58" s="2"/>
      <c r="T58" s="2" t="str">
        <f>'Chart of Accounts'!I52</f>
        <v/>
      </c>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34:A36">
      <formula1>$U$10:$U$43</formula1>
    </dataValidation>
    <dataValidation type="decimal" operator="greaterThanOrEqual" allowBlank="1" showErrorMessage="1" sqref="C9:N19 C23:N36">
      <formula1>0.0</formula1>
    </dataValidation>
  </dataValidations>
  <printOptions/>
  <pageMargins bottom="1.0" footer="0.0" header="0.0" left="0.75" right="0.75" top="1.0"/>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8.57"/>
    <col customWidth="1" min="16" max="19" width="9.14"/>
    <col customWidth="1" hidden="1" min="20" max="21" width="9.14"/>
    <col customWidth="1" min="22" max="25" width="9.14"/>
    <col customWidth="1" min="26" max="26" width="9.57"/>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Fundraising!G3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95"/>
      <c r="Q7" s="95"/>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93" t="s">
        <v>192</v>
      </c>
      <c r="B8" s="98"/>
      <c r="C8" s="94"/>
      <c r="D8" s="95"/>
      <c r="E8" s="95"/>
      <c r="F8" s="95"/>
      <c r="G8" s="95"/>
      <c r="H8" s="95"/>
      <c r="I8" s="95"/>
      <c r="J8" s="95"/>
      <c r="K8" s="95"/>
      <c r="L8" s="95"/>
      <c r="M8" s="95"/>
      <c r="N8" s="95"/>
      <c r="O8" s="95"/>
      <c r="P8" s="95"/>
      <c r="Q8" s="95"/>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99">
        <v>6025.0</v>
      </c>
      <c r="B9" s="99" t="s">
        <v>193</v>
      </c>
      <c r="C9" s="104"/>
      <c r="D9" s="104"/>
      <c r="E9" s="104"/>
      <c r="F9" s="104"/>
      <c r="G9" s="104"/>
      <c r="H9" s="104"/>
      <c r="I9" s="104"/>
      <c r="J9" s="104"/>
      <c r="K9" s="104"/>
      <c r="L9" s="104"/>
      <c r="M9" s="104"/>
      <c r="N9" s="104"/>
      <c r="O9" s="105">
        <f t="shared" ref="O9:O16" si="2">SUM(C9:N9)</f>
        <v>0</v>
      </c>
      <c r="P9" s="2"/>
      <c r="Q9" s="2"/>
      <c r="R9" s="2"/>
      <c r="S9" s="2"/>
      <c r="T9" s="106" t="s">
        <v>123</v>
      </c>
      <c r="U9" s="2"/>
      <c r="V9" s="2"/>
      <c r="W9" s="2"/>
      <c r="X9" s="2"/>
      <c r="Y9" s="2"/>
      <c r="Z9" s="2"/>
      <c r="AA9" s="2" t="s">
        <v>52</v>
      </c>
      <c r="AB9" s="2" t="str">
        <f t="shared" ref="AB9:AB23" si="3">IF(A9="","",A9&amp;"-000000")</f>
        <v>6025-000000</v>
      </c>
      <c r="AC9" s="2">
        <v>300.0</v>
      </c>
      <c r="AD9" s="2" t="str">
        <f t="shared" ref="AD9:AD23" si="4">IF(LEN($O$1)=3,$O$1,IF(LEN($O$1)=2,0&amp;$O$1,IF(LEN($O$1)=1,0&amp;0&amp;$O$1,"ERROR")))</f>
        <v>083</v>
      </c>
      <c r="AE9" s="2" t="s">
        <v>124</v>
      </c>
      <c r="AF9" s="2"/>
      <c r="AG9" s="2">
        <v>110.0</v>
      </c>
      <c r="AH9" s="2" t="str">
        <f>Summary!$B$2</f>
        <v/>
      </c>
      <c r="AI9" s="2">
        <f t="shared" ref="AI9:AT9" si="1">IF(C9="",0,C9)</f>
        <v>0</v>
      </c>
      <c r="AJ9" s="2">
        <f t="shared" si="1"/>
        <v>0</v>
      </c>
      <c r="AK9" s="2">
        <f t="shared" si="1"/>
        <v>0</v>
      </c>
      <c r="AL9" s="2">
        <f t="shared" si="1"/>
        <v>0</v>
      </c>
      <c r="AM9" s="2">
        <f t="shared" si="1"/>
        <v>0</v>
      </c>
      <c r="AN9" s="2">
        <f t="shared" si="1"/>
        <v>0</v>
      </c>
      <c r="AO9" s="2">
        <f t="shared" si="1"/>
        <v>0</v>
      </c>
      <c r="AP9" s="2">
        <f t="shared" si="1"/>
        <v>0</v>
      </c>
      <c r="AQ9" s="2">
        <f t="shared" si="1"/>
        <v>0</v>
      </c>
      <c r="AR9" s="2">
        <f t="shared" si="1"/>
        <v>0</v>
      </c>
      <c r="AS9" s="2">
        <f t="shared" si="1"/>
        <v>0</v>
      </c>
      <c r="AT9" s="2">
        <f t="shared" si="1"/>
        <v>0</v>
      </c>
    </row>
    <row r="10">
      <c r="A10" s="99">
        <v>6025.0</v>
      </c>
      <c r="B10" s="99" t="s">
        <v>195</v>
      </c>
      <c r="C10" s="104"/>
      <c r="D10" s="104"/>
      <c r="E10" s="104"/>
      <c r="F10" s="104"/>
      <c r="G10" s="104"/>
      <c r="H10" s="104"/>
      <c r="I10" s="104"/>
      <c r="J10" s="104"/>
      <c r="K10" s="104"/>
      <c r="L10" s="104"/>
      <c r="M10" s="104"/>
      <c r="N10" s="104"/>
      <c r="O10" s="105">
        <f t="shared" si="2"/>
        <v>0</v>
      </c>
      <c r="P10" s="2"/>
      <c r="Q10" s="2"/>
      <c r="R10" s="2"/>
      <c r="S10" s="2"/>
      <c r="T10" s="2" t="s">
        <v>128</v>
      </c>
      <c r="U10" s="2">
        <v>7004.0</v>
      </c>
      <c r="V10" s="2"/>
      <c r="W10" s="2"/>
      <c r="X10" s="2"/>
      <c r="Y10" s="2"/>
      <c r="Z10" s="2"/>
      <c r="AA10" s="2" t="s">
        <v>52</v>
      </c>
      <c r="AB10" s="2" t="str">
        <f t="shared" si="3"/>
        <v>6025-000000</v>
      </c>
      <c r="AC10" s="2">
        <v>300.0</v>
      </c>
      <c r="AD10" s="2" t="str">
        <f t="shared" si="4"/>
        <v>083</v>
      </c>
      <c r="AE10" s="2" t="s">
        <v>130</v>
      </c>
      <c r="AF10" s="2"/>
      <c r="AG10" s="2">
        <v>110.0</v>
      </c>
      <c r="AH10" s="2" t="str">
        <f>Summary!$B$2</f>
        <v/>
      </c>
      <c r="AI10" s="2">
        <f t="shared" ref="AI10:AT10" si="5">IF(C10="",0,C10)</f>
        <v>0</v>
      </c>
      <c r="AJ10" s="2">
        <f t="shared" si="5"/>
        <v>0</v>
      </c>
      <c r="AK10" s="2">
        <f t="shared" si="5"/>
        <v>0</v>
      </c>
      <c r="AL10" s="2">
        <f t="shared" si="5"/>
        <v>0</v>
      </c>
      <c r="AM10" s="2">
        <f t="shared" si="5"/>
        <v>0</v>
      </c>
      <c r="AN10" s="2">
        <f t="shared" si="5"/>
        <v>0</v>
      </c>
      <c r="AO10" s="2">
        <f t="shared" si="5"/>
        <v>0</v>
      </c>
      <c r="AP10" s="2">
        <f t="shared" si="5"/>
        <v>0</v>
      </c>
      <c r="AQ10" s="2">
        <f t="shared" si="5"/>
        <v>0</v>
      </c>
      <c r="AR10" s="2">
        <f t="shared" si="5"/>
        <v>0</v>
      </c>
      <c r="AS10" s="2">
        <f t="shared" si="5"/>
        <v>0</v>
      </c>
      <c r="AT10" s="2">
        <f t="shared" si="5"/>
        <v>0</v>
      </c>
    </row>
    <row r="11">
      <c r="A11" s="99">
        <v>6025.0</v>
      </c>
      <c r="B11" s="99" t="s">
        <v>197</v>
      </c>
      <c r="C11" s="104"/>
      <c r="D11" s="104"/>
      <c r="E11" s="104"/>
      <c r="F11" s="104"/>
      <c r="G11" s="104"/>
      <c r="H11" s="104"/>
      <c r="I11" s="104"/>
      <c r="J11" s="104"/>
      <c r="K11" s="104"/>
      <c r="L11" s="104"/>
      <c r="M11" s="104"/>
      <c r="N11" s="104"/>
      <c r="O11" s="105">
        <f t="shared" si="2"/>
        <v>0</v>
      </c>
      <c r="P11" s="2"/>
      <c r="Q11" s="2"/>
      <c r="R11" s="2"/>
      <c r="S11" s="2"/>
      <c r="T11" s="2" t="s">
        <v>133</v>
      </c>
      <c r="U11" s="2">
        <v>7006.0</v>
      </c>
      <c r="V11" s="2"/>
      <c r="W11" s="2"/>
      <c r="X11" s="2"/>
      <c r="Y11" s="2"/>
      <c r="Z11" s="2"/>
      <c r="AA11" s="2" t="s">
        <v>52</v>
      </c>
      <c r="AB11" s="2" t="str">
        <f t="shared" si="3"/>
        <v>6025-000000</v>
      </c>
      <c r="AC11" s="2">
        <v>300.0</v>
      </c>
      <c r="AD11" s="2" t="str">
        <f t="shared" si="4"/>
        <v>083</v>
      </c>
      <c r="AE11" s="2" t="s">
        <v>134</v>
      </c>
      <c r="AF11" s="2"/>
      <c r="AG11" s="2">
        <v>110.0</v>
      </c>
      <c r="AH11" s="2" t="str">
        <f>Summary!$B$2</f>
        <v/>
      </c>
      <c r="AI11" s="2">
        <f t="shared" ref="AI11:AT11" si="6">IF(C11="",0,C11)</f>
        <v>0</v>
      </c>
      <c r="AJ11" s="2">
        <f t="shared" si="6"/>
        <v>0</v>
      </c>
      <c r="AK11" s="2">
        <f t="shared" si="6"/>
        <v>0</v>
      </c>
      <c r="AL11" s="2">
        <f t="shared" si="6"/>
        <v>0</v>
      </c>
      <c r="AM11" s="2">
        <f t="shared" si="6"/>
        <v>0</v>
      </c>
      <c r="AN11" s="2">
        <f t="shared" si="6"/>
        <v>0</v>
      </c>
      <c r="AO11" s="2">
        <f t="shared" si="6"/>
        <v>0</v>
      </c>
      <c r="AP11" s="2">
        <f t="shared" si="6"/>
        <v>0</v>
      </c>
      <c r="AQ11" s="2">
        <f t="shared" si="6"/>
        <v>0</v>
      </c>
      <c r="AR11" s="2">
        <f t="shared" si="6"/>
        <v>0</v>
      </c>
      <c r="AS11" s="2">
        <f t="shared" si="6"/>
        <v>0</v>
      </c>
      <c r="AT11" s="2">
        <f t="shared" si="6"/>
        <v>0</v>
      </c>
    </row>
    <row r="12">
      <c r="A12" s="99">
        <v>6025.0</v>
      </c>
      <c r="B12" s="99" t="s">
        <v>199</v>
      </c>
      <c r="C12" s="104"/>
      <c r="D12" s="104"/>
      <c r="E12" s="104"/>
      <c r="F12" s="104"/>
      <c r="G12" s="104"/>
      <c r="H12" s="104"/>
      <c r="I12" s="104"/>
      <c r="J12" s="104"/>
      <c r="K12" s="104"/>
      <c r="L12" s="104"/>
      <c r="M12" s="104"/>
      <c r="N12" s="104"/>
      <c r="O12" s="105">
        <f t="shared" si="2"/>
        <v>0</v>
      </c>
      <c r="P12" s="2"/>
      <c r="Q12" s="2"/>
      <c r="R12" s="2"/>
      <c r="S12" s="2"/>
      <c r="T12" s="2" t="s">
        <v>138</v>
      </c>
      <c r="U12" s="2">
        <v>7008.0</v>
      </c>
      <c r="V12" s="2"/>
      <c r="W12" s="2"/>
      <c r="X12" s="2"/>
      <c r="Y12" s="2"/>
      <c r="Z12" s="2"/>
      <c r="AA12" s="2" t="s">
        <v>52</v>
      </c>
      <c r="AB12" s="2" t="str">
        <f t="shared" si="3"/>
        <v>6025-000000</v>
      </c>
      <c r="AC12" s="2">
        <v>300.0</v>
      </c>
      <c r="AD12" s="2" t="str">
        <f t="shared" si="4"/>
        <v>083</v>
      </c>
      <c r="AE12" s="2" t="s">
        <v>139</v>
      </c>
      <c r="AF12" s="2"/>
      <c r="AG12" s="2">
        <v>110.0</v>
      </c>
      <c r="AH12" s="2" t="str">
        <f>Summary!$B$2</f>
        <v/>
      </c>
      <c r="AI12" s="2">
        <f t="shared" ref="AI12:AT12" si="7">IF(C12="",0,C12)</f>
        <v>0</v>
      </c>
      <c r="AJ12" s="2">
        <f t="shared" si="7"/>
        <v>0</v>
      </c>
      <c r="AK12" s="2">
        <f t="shared" si="7"/>
        <v>0</v>
      </c>
      <c r="AL12" s="2">
        <f t="shared" si="7"/>
        <v>0</v>
      </c>
      <c r="AM12" s="2">
        <f t="shared" si="7"/>
        <v>0</v>
      </c>
      <c r="AN12" s="2">
        <f t="shared" si="7"/>
        <v>0</v>
      </c>
      <c r="AO12" s="2">
        <f t="shared" si="7"/>
        <v>0</v>
      </c>
      <c r="AP12" s="2">
        <f t="shared" si="7"/>
        <v>0</v>
      </c>
      <c r="AQ12" s="2">
        <f t="shared" si="7"/>
        <v>0</v>
      </c>
      <c r="AR12" s="2">
        <f t="shared" si="7"/>
        <v>0</v>
      </c>
      <c r="AS12" s="2">
        <f t="shared" si="7"/>
        <v>0</v>
      </c>
      <c r="AT12" s="2">
        <f t="shared" si="7"/>
        <v>0</v>
      </c>
    </row>
    <row r="13">
      <c r="A13" s="99">
        <v>6025.0</v>
      </c>
      <c r="B13" s="99" t="s">
        <v>202</v>
      </c>
      <c r="C13" s="104"/>
      <c r="D13" s="104"/>
      <c r="E13" s="104"/>
      <c r="F13" s="104"/>
      <c r="G13" s="104"/>
      <c r="H13" s="104"/>
      <c r="I13" s="104"/>
      <c r="J13" s="104"/>
      <c r="K13" s="104"/>
      <c r="L13" s="104"/>
      <c r="M13" s="104"/>
      <c r="N13" s="104"/>
      <c r="O13" s="105">
        <f t="shared" si="2"/>
        <v>0</v>
      </c>
      <c r="P13" s="2"/>
      <c r="Q13" s="2"/>
      <c r="R13" s="2"/>
      <c r="S13" s="2"/>
      <c r="T13" s="2" t="s">
        <v>146</v>
      </c>
      <c r="U13" s="2">
        <v>7010.0</v>
      </c>
      <c r="V13" s="2"/>
      <c r="W13" s="2"/>
      <c r="X13" s="2"/>
      <c r="Y13" s="2"/>
      <c r="Z13" s="2"/>
      <c r="AA13" s="2" t="s">
        <v>52</v>
      </c>
      <c r="AB13" s="2" t="str">
        <f t="shared" si="3"/>
        <v>6025-000000</v>
      </c>
      <c r="AC13" s="2">
        <v>300.0</v>
      </c>
      <c r="AD13" s="2" t="str">
        <f t="shared" si="4"/>
        <v>083</v>
      </c>
      <c r="AE13" s="2" t="s">
        <v>147</v>
      </c>
      <c r="AF13" s="2"/>
      <c r="AG13" s="2">
        <v>110.0</v>
      </c>
      <c r="AH13" s="2" t="str">
        <f>Summary!$B$2</f>
        <v/>
      </c>
      <c r="AI13" s="2">
        <f t="shared" ref="AI13:AT13" si="8">IF(C13="",0,C13)</f>
        <v>0</v>
      </c>
      <c r="AJ13" s="2">
        <f t="shared" si="8"/>
        <v>0</v>
      </c>
      <c r="AK13" s="2">
        <f t="shared" si="8"/>
        <v>0</v>
      </c>
      <c r="AL13" s="2">
        <f t="shared" si="8"/>
        <v>0</v>
      </c>
      <c r="AM13" s="2">
        <f t="shared" si="8"/>
        <v>0</v>
      </c>
      <c r="AN13" s="2">
        <f t="shared" si="8"/>
        <v>0</v>
      </c>
      <c r="AO13" s="2">
        <f t="shared" si="8"/>
        <v>0</v>
      </c>
      <c r="AP13" s="2">
        <f t="shared" si="8"/>
        <v>0</v>
      </c>
      <c r="AQ13" s="2">
        <f t="shared" si="8"/>
        <v>0</v>
      </c>
      <c r="AR13" s="2">
        <f t="shared" si="8"/>
        <v>0</v>
      </c>
      <c r="AS13" s="2">
        <f t="shared" si="8"/>
        <v>0</v>
      </c>
      <c r="AT13" s="2">
        <f t="shared" si="8"/>
        <v>0</v>
      </c>
    </row>
    <row r="14">
      <c r="A14" s="99">
        <v>6025.0</v>
      </c>
      <c r="B14" s="99" t="s">
        <v>208</v>
      </c>
      <c r="C14" s="104"/>
      <c r="D14" s="104"/>
      <c r="E14" s="104"/>
      <c r="F14" s="104"/>
      <c r="G14" s="104"/>
      <c r="H14" s="104"/>
      <c r="I14" s="104"/>
      <c r="J14" s="104"/>
      <c r="K14" s="104"/>
      <c r="L14" s="104"/>
      <c r="M14" s="104"/>
      <c r="N14" s="104"/>
      <c r="O14" s="105">
        <f t="shared" si="2"/>
        <v>0</v>
      </c>
      <c r="P14" s="2"/>
      <c r="Q14" s="2"/>
      <c r="R14" s="2"/>
      <c r="S14" s="2"/>
      <c r="T14" s="2" t="s">
        <v>151</v>
      </c>
      <c r="U14" s="2">
        <v>7012.0</v>
      </c>
      <c r="V14" s="2"/>
      <c r="W14" s="2"/>
      <c r="X14" s="2"/>
      <c r="Y14" s="2"/>
      <c r="Z14" s="2"/>
      <c r="AA14" s="2" t="s">
        <v>52</v>
      </c>
      <c r="AB14" s="2" t="str">
        <f t="shared" si="3"/>
        <v>6025-000000</v>
      </c>
      <c r="AC14" s="2">
        <v>300.0</v>
      </c>
      <c r="AD14" s="2" t="str">
        <f t="shared" si="4"/>
        <v>083</v>
      </c>
      <c r="AE14" s="2" t="s">
        <v>152</v>
      </c>
      <c r="AF14" s="2"/>
      <c r="AG14" s="2">
        <v>110.0</v>
      </c>
      <c r="AH14" s="2" t="str">
        <f>Summary!$B$2</f>
        <v/>
      </c>
      <c r="AI14" s="2">
        <f t="shared" ref="AI14:AT14" si="9">IF(C14="",0,C14)</f>
        <v>0</v>
      </c>
      <c r="AJ14" s="2">
        <f t="shared" si="9"/>
        <v>0</v>
      </c>
      <c r="AK14" s="2">
        <f t="shared" si="9"/>
        <v>0</v>
      </c>
      <c r="AL14" s="2">
        <f t="shared" si="9"/>
        <v>0</v>
      </c>
      <c r="AM14" s="2">
        <f t="shared" si="9"/>
        <v>0</v>
      </c>
      <c r="AN14" s="2">
        <f t="shared" si="9"/>
        <v>0</v>
      </c>
      <c r="AO14" s="2">
        <f t="shared" si="9"/>
        <v>0</v>
      </c>
      <c r="AP14" s="2">
        <f t="shared" si="9"/>
        <v>0</v>
      </c>
      <c r="AQ14" s="2">
        <f t="shared" si="9"/>
        <v>0</v>
      </c>
      <c r="AR14" s="2">
        <f t="shared" si="9"/>
        <v>0</v>
      </c>
      <c r="AS14" s="2">
        <f t="shared" si="9"/>
        <v>0</v>
      </c>
      <c r="AT14" s="2">
        <f t="shared" si="9"/>
        <v>0</v>
      </c>
    </row>
    <row r="15">
      <c r="A15" s="99">
        <v>6025.0</v>
      </c>
      <c r="B15" s="99" t="s">
        <v>210</v>
      </c>
      <c r="C15" s="104"/>
      <c r="D15" s="104"/>
      <c r="E15" s="104"/>
      <c r="F15" s="104"/>
      <c r="G15" s="104"/>
      <c r="H15" s="104"/>
      <c r="I15" s="104"/>
      <c r="J15" s="104"/>
      <c r="K15" s="104"/>
      <c r="L15" s="104"/>
      <c r="M15" s="104"/>
      <c r="N15" s="104"/>
      <c r="O15" s="105">
        <f t="shared" si="2"/>
        <v>0</v>
      </c>
      <c r="P15" s="2"/>
      <c r="Q15" s="2"/>
      <c r="R15" s="2"/>
      <c r="S15" s="2"/>
      <c r="T15" s="2" t="s">
        <v>155</v>
      </c>
      <c r="U15" s="2">
        <v>7014.0</v>
      </c>
      <c r="V15" s="2"/>
      <c r="W15" s="2"/>
      <c r="X15" s="2"/>
      <c r="Y15" s="2"/>
      <c r="Z15" s="2"/>
      <c r="AA15" s="2" t="s">
        <v>52</v>
      </c>
      <c r="AB15" s="2" t="str">
        <f t="shared" si="3"/>
        <v>6025-000000</v>
      </c>
      <c r="AC15" s="2">
        <v>300.0</v>
      </c>
      <c r="AD15" s="2" t="str">
        <f t="shared" si="4"/>
        <v>083</v>
      </c>
      <c r="AE15" s="2" t="s">
        <v>156</v>
      </c>
      <c r="AF15" s="2"/>
      <c r="AG15" s="2">
        <v>110.0</v>
      </c>
      <c r="AH15" s="2" t="str">
        <f>Summary!$B$2</f>
        <v/>
      </c>
      <c r="AI15" s="2">
        <f t="shared" ref="AI15:AT15" si="10">IF(C15="",0,C15)</f>
        <v>0</v>
      </c>
      <c r="AJ15" s="2">
        <f t="shared" si="10"/>
        <v>0</v>
      </c>
      <c r="AK15" s="2">
        <f t="shared" si="10"/>
        <v>0</v>
      </c>
      <c r="AL15" s="2">
        <f t="shared" si="10"/>
        <v>0</v>
      </c>
      <c r="AM15" s="2">
        <f t="shared" si="10"/>
        <v>0</v>
      </c>
      <c r="AN15" s="2">
        <f t="shared" si="10"/>
        <v>0</v>
      </c>
      <c r="AO15" s="2">
        <f t="shared" si="10"/>
        <v>0</v>
      </c>
      <c r="AP15" s="2">
        <f t="shared" si="10"/>
        <v>0</v>
      </c>
      <c r="AQ15" s="2">
        <f t="shared" si="10"/>
        <v>0</v>
      </c>
      <c r="AR15" s="2">
        <f t="shared" si="10"/>
        <v>0</v>
      </c>
      <c r="AS15" s="2">
        <f t="shared" si="10"/>
        <v>0</v>
      </c>
      <c r="AT15" s="2">
        <f t="shared" si="10"/>
        <v>0</v>
      </c>
    </row>
    <row r="16">
      <c r="A16" s="99">
        <v>6025.0</v>
      </c>
      <c r="B16" s="99" t="s">
        <v>211</v>
      </c>
      <c r="C16" s="104"/>
      <c r="D16" s="104"/>
      <c r="E16" s="104"/>
      <c r="F16" s="104"/>
      <c r="G16" s="104"/>
      <c r="H16" s="104"/>
      <c r="I16" s="104"/>
      <c r="J16" s="104"/>
      <c r="K16" s="104"/>
      <c r="L16" s="104"/>
      <c r="M16" s="104"/>
      <c r="N16" s="104"/>
      <c r="O16" s="105">
        <f t="shared" si="2"/>
        <v>0</v>
      </c>
      <c r="P16" s="2"/>
      <c r="Q16" s="2"/>
      <c r="R16" s="2"/>
      <c r="S16" s="2"/>
      <c r="T16" s="2" t="s">
        <v>159</v>
      </c>
      <c r="U16" s="2">
        <v>7016.0</v>
      </c>
      <c r="V16" s="2"/>
      <c r="W16" s="2"/>
      <c r="X16" s="2"/>
      <c r="Y16" s="2"/>
      <c r="Z16" s="2"/>
      <c r="AA16" s="2" t="s">
        <v>52</v>
      </c>
      <c r="AB16" s="2" t="str">
        <f t="shared" si="3"/>
        <v>6025-000000</v>
      </c>
      <c r="AC16" s="2">
        <v>300.0</v>
      </c>
      <c r="AD16" s="2" t="str">
        <f t="shared" si="4"/>
        <v>083</v>
      </c>
      <c r="AE16" s="2" t="s">
        <v>212</v>
      </c>
      <c r="AF16" s="2"/>
      <c r="AG16" s="2">
        <v>110.0</v>
      </c>
      <c r="AH16" s="2" t="str">
        <f>Summary!$B$2</f>
        <v/>
      </c>
      <c r="AI16" s="2">
        <f t="shared" ref="AI16:AT16" si="11">IF(C16="",0,C16)</f>
        <v>0</v>
      </c>
      <c r="AJ16" s="2">
        <f t="shared" si="11"/>
        <v>0</v>
      </c>
      <c r="AK16" s="2">
        <f t="shared" si="11"/>
        <v>0</v>
      </c>
      <c r="AL16" s="2">
        <f t="shared" si="11"/>
        <v>0</v>
      </c>
      <c r="AM16" s="2">
        <f t="shared" si="11"/>
        <v>0</v>
      </c>
      <c r="AN16" s="2">
        <f t="shared" si="11"/>
        <v>0</v>
      </c>
      <c r="AO16" s="2">
        <f t="shared" si="11"/>
        <v>0</v>
      </c>
      <c r="AP16" s="2">
        <f t="shared" si="11"/>
        <v>0</v>
      </c>
      <c r="AQ16" s="2">
        <f t="shared" si="11"/>
        <v>0</v>
      </c>
      <c r="AR16" s="2">
        <f t="shared" si="11"/>
        <v>0</v>
      </c>
      <c r="AS16" s="2">
        <f t="shared" si="11"/>
        <v>0</v>
      </c>
      <c r="AT16" s="2">
        <f t="shared" si="11"/>
        <v>0</v>
      </c>
    </row>
    <row r="17">
      <c r="A17" s="99">
        <v>6050.0</v>
      </c>
      <c r="B17" s="99" t="s">
        <v>213</v>
      </c>
      <c r="C17" s="104"/>
      <c r="D17" s="104"/>
      <c r="E17" s="104"/>
      <c r="F17" s="104"/>
      <c r="G17" s="104"/>
      <c r="H17" s="104"/>
      <c r="I17" s="104"/>
      <c r="J17" s="104"/>
      <c r="K17" s="104"/>
      <c r="L17" s="104"/>
      <c r="M17" s="104"/>
      <c r="N17" s="104"/>
      <c r="O17" s="105">
        <f t="shared" ref="O17:O19" si="13">-SUM(C17:N17)</f>
        <v>0</v>
      </c>
      <c r="P17" s="2"/>
      <c r="Q17" s="2"/>
      <c r="R17" s="2"/>
      <c r="S17" s="2"/>
      <c r="T17" s="2" t="s">
        <v>163</v>
      </c>
      <c r="U17" s="2">
        <v>7018.0</v>
      </c>
      <c r="V17" s="2"/>
      <c r="W17" s="2"/>
      <c r="X17" s="2"/>
      <c r="Y17" s="2"/>
      <c r="Z17" s="2"/>
      <c r="AA17" s="2" t="s">
        <v>52</v>
      </c>
      <c r="AB17" s="2" t="str">
        <f t="shared" si="3"/>
        <v>6050-000000</v>
      </c>
      <c r="AC17" s="2">
        <v>300.0</v>
      </c>
      <c r="AD17" s="2" t="str">
        <f t="shared" si="4"/>
        <v>083</v>
      </c>
      <c r="AE17" s="2"/>
      <c r="AF17" s="2"/>
      <c r="AG17" s="2">
        <v>110.0</v>
      </c>
      <c r="AH17" s="2" t="str">
        <f>Summary!$B$2</f>
        <v/>
      </c>
      <c r="AI17" s="2">
        <f t="shared" ref="AI17:AT17" si="12">IF(C17="",0,C17)</f>
        <v>0</v>
      </c>
      <c r="AJ17" s="2">
        <f t="shared" si="12"/>
        <v>0</v>
      </c>
      <c r="AK17" s="2">
        <f t="shared" si="12"/>
        <v>0</v>
      </c>
      <c r="AL17" s="2">
        <f t="shared" si="12"/>
        <v>0</v>
      </c>
      <c r="AM17" s="2">
        <f t="shared" si="12"/>
        <v>0</v>
      </c>
      <c r="AN17" s="2">
        <f t="shared" si="12"/>
        <v>0</v>
      </c>
      <c r="AO17" s="2">
        <f t="shared" si="12"/>
        <v>0</v>
      </c>
      <c r="AP17" s="2">
        <f t="shared" si="12"/>
        <v>0</v>
      </c>
      <c r="AQ17" s="2">
        <f t="shared" si="12"/>
        <v>0</v>
      </c>
      <c r="AR17" s="2">
        <f t="shared" si="12"/>
        <v>0</v>
      </c>
      <c r="AS17" s="2">
        <f t="shared" si="12"/>
        <v>0</v>
      </c>
      <c r="AT17" s="2">
        <f t="shared" si="12"/>
        <v>0</v>
      </c>
    </row>
    <row r="18">
      <c r="A18" s="99">
        <v>6055.0</v>
      </c>
      <c r="B18" s="99" t="s">
        <v>214</v>
      </c>
      <c r="C18" s="104"/>
      <c r="D18" s="104"/>
      <c r="E18" s="104"/>
      <c r="F18" s="104"/>
      <c r="G18" s="104"/>
      <c r="H18" s="104"/>
      <c r="I18" s="104"/>
      <c r="J18" s="104"/>
      <c r="K18" s="104"/>
      <c r="L18" s="104"/>
      <c r="M18" s="104"/>
      <c r="N18" s="104"/>
      <c r="O18" s="105">
        <f t="shared" si="13"/>
        <v>0</v>
      </c>
      <c r="P18" s="2"/>
      <c r="Q18" s="2"/>
      <c r="R18" s="2"/>
      <c r="S18" s="2"/>
      <c r="T18" s="2" t="s">
        <v>165</v>
      </c>
      <c r="U18" s="2">
        <v>7020.0</v>
      </c>
      <c r="V18" s="2"/>
      <c r="W18" s="2"/>
      <c r="X18" s="2"/>
      <c r="Y18" s="2"/>
      <c r="Z18" s="2"/>
      <c r="AA18" s="2" t="s">
        <v>52</v>
      </c>
      <c r="AB18" s="2" t="str">
        <f t="shared" si="3"/>
        <v>6055-000000</v>
      </c>
      <c r="AC18" s="2">
        <v>300.0</v>
      </c>
      <c r="AD18" s="2" t="str">
        <f t="shared" si="4"/>
        <v>083</v>
      </c>
      <c r="AE18" s="2"/>
      <c r="AF18" s="2"/>
      <c r="AG18" s="2">
        <v>110.0</v>
      </c>
      <c r="AH18" s="2" t="str">
        <f>Summary!$B$2</f>
        <v/>
      </c>
      <c r="AI18" s="2">
        <f t="shared" ref="AI18:AT18" si="14">IF(C18="",0,C18)</f>
        <v>0</v>
      </c>
      <c r="AJ18" s="2">
        <f t="shared" si="14"/>
        <v>0</v>
      </c>
      <c r="AK18" s="2">
        <f t="shared" si="14"/>
        <v>0</v>
      </c>
      <c r="AL18" s="2">
        <f t="shared" si="14"/>
        <v>0</v>
      </c>
      <c r="AM18" s="2">
        <f t="shared" si="14"/>
        <v>0</v>
      </c>
      <c r="AN18" s="2">
        <f t="shared" si="14"/>
        <v>0</v>
      </c>
      <c r="AO18" s="2">
        <f t="shared" si="14"/>
        <v>0</v>
      </c>
      <c r="AP18" s="2">
        <f t="shared" si="14"/>
        <v>0</v>
      </c>
      <c r="AQ18" s="2">
        <f t="shared" si="14"/>
        <v>0</v>
      </c>
      <c r="AR18" s="2">
        <f t="shared" si="14"/>
        <v>0</v>
      </c>
      <c r="AS18" s="2">
        <f t="shared" si="14"/>
        <v>0</v>
      </c>
      <c r="AT18" s="2">
        <f t="shared" si="14"/>
        <v>0</v>
      </c>
    </row>
    <row r="19">
      <c r="A19" s="99">
        <v>6060.0</v>
      </c>
      <c r="B19" s="99" t="s">
        <v>157</v>
      </c>
      <c r="C19" s="104"/>
      <c r="D19" s="104"/>
      <c r="E19" s="104"/>
      <c r="F19" s="104"/>
      <c r="G19" s="104"/>
      <c r="H19" s="104"/>
      <c r="I19" s="104"/>
      <c r="J19" s="104"/>
      <c r="K19" s="104"/>
      <c r="L19" s="104"/>
      <c r="M19" s="104"/>
      <c r="N19" s="104"/>
      <c r="O19" s="105">
        <f t="shared" si="13"/>
        <v>0</v>
      </c>
      <c r="P19" s="2"/>
      <c r="Q19" s="2"/>
      <c r="R19" s="2"/>
      <c r="S19" s="2"/>
      <c r="T19" s="2" t="s">
        <v>168</v>
      </c>
      <c r="U19" s="2">
        <v>7022.0</v>
      </c>
      <c r="V19" s="2"/>
      <c r="W19" s="2"/>
      <c r="X19" s="2"/>
      <c r="Y19" s="2"/>
      <c r="Z19" s="2"/>
      <c r="AA19" s="2" t="s">
        <v>52</v>
      </c>
      <c r="AB19" s="2" t="str">
        <f t="shared" si="3"/>
        <v>6060-000000</v>
      </c>
      <c r="AC19" s="2">
        <v>300.0</v>
      </c>
      <c r="AD19" s="2" t="str">
        <f t="shared" si="4"/>
        <v>083</v>
      </c>
      <c r="AE19" s="2"/>
      <c r="AF19" s="2"/>
      <c r="AG19" s="2">
        <v>110.0</v>
      </c>
      <c r="AH19" s="2" t="str">
        <f>Summary!$B$2</f>
        <v/>
      </c>
      <c r="AI19" s="2">
        <f t="shared" ref="AI19:AT19" si="15">IF(C19="",0,C19)</f>
        <v>0</v>
      </c>
      <c r="AJ19" s="2">
        <f t="shared" si="15"/>
        <v>0</v>
      </c>
      <c r="AK19" s="2">
        <f t="shared" si="15"/>
        <v>0</v>
      </c>
      <c r="AL19" s="2">
        <f t="shared" si="15"/>
        <v>0</v>
      </c>
      <c r="AM19" s="2">
        <f t="shared" si="15"/>
        <v>0</v>
      </c>
      <c r="AN19" s="2">
        <f t="shared" si="15"/>
        <v>0</v>
      </c>
      <c r="AO19" s="2">
        <f t="shared" si="15"/>
        <v>0</v>
      </c>
      <c r="AP19" s="2">
        <f t="shared" si="15"/>
        <v>0</v>
      </c>
      <c r="AQ19" s="2">
        <f t="shared" si="15"/>
        <v>0</v>
      </c>
      <c r="AR19" s="2">
        <f t="shared" si="15"/>
        <v>0</v>
      </c>
      <c r="AS19" s="2">
        <f t="shared" si="15"/>
        <v>0</v>
      </c>
      <c r="AT19" s="2">
        <f t="shared" si="15"/>
        <v>0</v>
      </c>
    </row>
    <row r="20">
      <c r="A20" s="99">
        <v>6030.0</v>
      </c>
      <c r="B20" s="99" t="s">
        <v>215</v>
      </c>
      <c r="C20" s="104"/>
      <c r="D20" s="104"/>
      <c r="E20" s="104"/>
      <c r="F20" s="104"/>
      <c r="G20" s="104"/>
      <c r="H20" s="104"/>
      <c r="I20" s="104"/>
      <c r="J20" s="104"/>
      <c r="K20" s="104"/>
      <c r="L20" s="104"/>
      <c r="M20" s="104"/>
      <c r="N20" s="104"/>
      <c r="O20" s="105">
        <f t="shared" ref="O20:O23" si="17">SUM(C20:N20)</f>
        <v>0</v>
      </c>
      <c r="P20" s="2"/>
      <c r="Q20" s="2"/>
      <c r="R20" s="2"/>
      <c r="S20" s="2"/>
      <c r="T20" s="2" t="s">
        <v>171</v>
      </c>
      <c r="U20" s="2">
        <v>7024.0</v>
      </c>
      <c r="V20" s="2"/>
      <c r="W20" s="2"/>
      <c r="X20" s="2"/>
      <c r="Y20" s="2"/>
      <c r="Z20" s="2"/>
      <c r="AA20" s="2" t="s">
        <v>52</v>
      </c>
      <c r="AB20" s="2" t="str">
        <f t="shared" si="3"/>
        <v>6030-000000</v>
      </c>
      <c r="AC20" s="2">
        <v>300.0</v>
      </c>
      <c r="AD20" s="2" t="str">
        <f t="shared" si="4"/>
        <v>083</v>
      </c>
      <c r="AE20" s="2"/>
      <c r="AF20" s="2"/>
      <c r="AG20" s="2">
        <v>110.0</v>
      </c>
      <c r="AH20" s="2" t="str">
        <f>Summary!$B$2</f>
        <v/>
      </c>
      <c r="AI20" s="2">
        <f t="shared" ref="AI20:AT20" si="16">IF(C20="",0,C20)</f>
        <v>0</v>
      </c>
      <c r="AJ20" s="2">
        <f t="shared" si="16"/>
        <v>0</v>
      </c>
      <c r="AK20" s="2">
        <f t="shared" si="16"/>
        <v>0</v>
      </c>
      <c r="AL20" s="2">
        <f t="shared" si="16"/>
        <v>0</v>
      </c>
      <c r="AM20" s="2">
        <f t="shared" si="16"/>
        <v>0</v>
      </c>
      <c r="AN20" s="2">
        <f t="shared" si="16"/>
        <v>0</v>
      </c>
      <c r="AO20" s="2">
        <f t="shared" si="16"/>
        <v>0</v>
      </c>
      <c r="AP20" s="2">
        <f t="shared" si="16"/>
        <v>0</v>
      </c>
      <c r="AQ20" s="2">
        <f t="shared" si="16"/>
        <v>0</v>
      </c>
      <c r="AR20" s="2">
        <f t="shared" si="16"/>
        <v>0</v>
      </c>
      <c r="AS20" s="2">
        <f t="shared" si="16"/>
        <v>0</v>
      </c>
      <c r="AT20" s="2">
        <f t="shared" si="16"/>
        <v>0</v>
      </c>
    </row>
    <row r="21" ht="15.75" customHeight="1">
      <c r="A21" s="99">
        <v>6035.0</v>
      </c>
      <c r="B21" s="99" t="s">
        <v>216</v>
      </c>
      <c r="C21" s="104"/>
      <c r="D21" s="104"/>
      <c r="E21" s="104"/>
      <c r="F21" s="104"/>
      <c r="G21" s="104"/>
      <c r="H21" s="104"/>
      <c r="I21" s="104"/>
      <c r="J21" s="104"/>
      <c r="K21" s="104"/>
      <c r="L21" s="104"/>
      <c r="M21" s="104"/>
      <c r="N21" s="104"/>
      <c r="O21" s="105">
        <f t="shared" si="17"/>
        <v>0</v>
      </c>
      <c r="P21" s="2"/>
      <c r="Q21" s="2"/>
      <c r="R21" s="2"/>
      <c r="S21" s="2"/>
      <c r="T21" s="2" t="s">
        <v>173</v>
      </c>
      <c r="U21" s="2">
        <v>7026.0</v>
      </c>
      <c r="V21" s="2"/>
      <c r="W21" s="2"/>
      <c r="X21" s="2"/>
      <c r="Y21" s="2"/>
      <c r="Z21" s="2"/>
      <c r="AA21" s="2" t="s">
        <v>52</v>
      </c>
      <c r="AB21" s="2" t="str">
        <f t="shared" si="3"/>
        <v>6035-000000</v>
      </c>
      <c r="AC21" s="2">
        <v>300.0</v>
      </c>
      <c r="AD21" s="2" t="str">
        <f t="shared" si="4"/>
        <v>083</v>
      </c>
      <c r="AE21" s="2"/>
      <c r="AF21" s="2"/>
      <c r="AG21" s="2">
        <v>110.0</v>
      </c>
      <c r="AH21" s="2" t="str">
        <f>Summary!$B$2</f>
        <v/>
      </c>
      <c r="AI21" s="2">
        <f t="shared" ref="AI21:AT21" si="18">IF(C21="",0,C21)</f>
        <v>0</v>
      </c>
      <c r="AJ21" s="2">
        <f t="shared" si="18"/>
        <v>0</v>
      </c>
      <c r="AK21" s="2">
        <f t="shared" si="18"/>
        <v>0</v>
      </c>
      <c r="AL21" s="2">
        <f t="shared" si="18"/>
        <v>0</v>
      </c>
      <c r="AM21" s="2">
        <f t="shared" si="18"/>
        <v>0</v>
      </c>
      <c r="AN21" s="2">
        <f t="shared" si="18"/>
        <v>0</v>
      </c>
      <c r="AO21" s="2">
        <f t="shared" si="18"/>
        <v>0</v>
      </c>
      <c r="AP21" s="2">
        <f t="shared" si="18"/>
        <v>0</v>
      </c>
      <c r="AQ21" s="2">
        <f t="shared" si="18"/>
        <v>0</v>
      </c>
      <c r="AR21" s="2">
        <f t="shared" si="18"/>
        <v>0</v>
      </c>
      <c r="AS21" s="2">
        <f t="shared" si="18"/>
        <v>0</v>
      </c>
      <c r="AT21" s="2">
        <f t="shared" si="18"/>
        <v>0</v>
      </c>
    </row>
    <row r="22" ht="15.75" customHeight="1">
      <c r="A22" s="99">
        <v>6010.0</v>
      </c>
      <c r="B22" s="99" t="s">
        <v>217</v>
      </c>
      <c r="C22" s="104"/>
      <c r="D22" s="104"/>
      <c r="E22" s="104"/>
      <c r="F22" s="104"/>
      <c r="G22" s="104"/>
      <c r="H22" s="104"/>
      <c r="I22" s="104"/>
      <c r="J22" s="104"/>
      <c r="K22" s="104"/>
      <c r="L22" s="104"/>
      <c r="M22" s="104"/>
      <c r="N22" s="104"/>
      <c r="O22" s="105">
        <f t="shared" si="17"/>
        <v>0</v>
      </c>
      <c r="P22" s="2"/>
      <c r="Q22" s="2"/>
      <c r="R22" s="2"/>
      <c r="S22" s="2"/>
      <c r="T22" s="2" t="s">
        <v>175</v>
      </c>
      <c r="U22" s="2">
        <v>7028.0</v>
      </c>
      <c r="V22" s="2"/>
      <c r="W22" s="2"/>
      <c r="X22" s="2"/>
      <c r="Y22" s="2"/>
      <c r="Z22" s="2"/>
      <c r="AA22" s="2" t="s">
        <v>52</v>
      </c>
      <c r="AB22" s="2" t="str">
        <f t="shared" si="3"/>
        <v>6010-000000</v>
      </c>
      <c r="AC22" s="2">
        <v>300.0</v>
      </c>
      <c r="AD22" s="2" t="str">
        <f t="shared" si="4"/>
        <v>083</v>
      </c>
      <c r="AE22" s="2"/>
      <c r="AF22" s="2"/>
      <c r="AG22" s="2">
        <v>110.0</v>
      </c>
      <c r="AH22" s="2" t="str">
        <f>Summary!$B$2</f>
        <v/>
      </c>
      <c r="AI22" s="2">
        <f t="shared" ref="AI22:AT22" si="19">IF(C22="",0,C22)</f>
        <v>0</v>
      </c>
      <c r="AJ22" s="2">
        <f t="shared" si="19"/>
        <v>0</v>
      </c>
      <c r="AK22" s="2">
        <f t="shared" si="19"/>
        <v>0</v>
      </c>
      <c r="AL22" s="2">
        <f t="shared" si="19"/>
        <v>0</v>
      </c>
      <c r="AM22" s="2">
        <f t="shared" si="19"/>
        <v>0</v>
      </c>
      <c r="AN22" s="2">
        <f t="shared" si="19"/>
        <v>0</v>
      </c>
      <c r="AO22" s="2">
        <f t="shared" si="19"/>
        <v>0</v>
      </c>
      <c r="AP22" s="2">
        <f t="shared" si="19"/>
        <v>0</v>
      </c>
      <c r="AQ22" s="2">
        <f t="shared" si="19"/>
        <v>0</v>
      </c>
      <c r="AR22" s="2">
        <f t="shared" si="19"/>
        <v>0</v>
      </c>
      <c r="AS22" s="2">
        <f t="shared" si="19"/>
        <v>0</v>
      </c>
      <c r="AT22" s="2">
        <f t="shared" si="19"/>
        <v>0</v>
      </c>
    </row>
    <row r="23" ht="15.75" customHeight="1">
      <c r="A23" s="99">
        <v>6020.0</v>
      </c>
      <c r="B23" s="99" t="s">
        <v>218</v>
      </c>
      <c r="C23" s="104"/>
      <c r="D23" s="104"/>
      <c r="E23" s="104"/>
      <c r="F23" s="104"/>
      <c r="G23" s="104"/>
      <c r="H23" s="104"/>
      <c r="I23" s="104"/>
      <c r="J23" s="104"/>
      <c r="K23" s="104"/>
      <c r="L23" s="104"/>
      <c r="M23" s="104"/>
      <c r="N23" s="104"/>
      <c r="O23" s="105">
        <f t="shared" si="17"/>
        <v>0</v>
      </c>
      <c r="P23" s="2"/>
      <c r="Q23" s="2"/>
      <c r="R23" s="2"/>
      <c r="S23" s="2"/>
      <c r="T23" s="2" t="s">
        <v>177</v>
      </c>
      <c r="U23" s="2">
        <v>7030.0</v>
      </c>
      <c r="V23" s="2"/>
      <c r="W23" s="2"/>
      <c r="X23" s="2"/>
      <c r="Y23" s="2"/>
      <c r="Z23" s="2"/>
      <c r="AA23" s="2" t="s">
        <v>52</v>
      </c>
      <c r="AB23" s="2" t="str">
        <f t="shared" si="3"/>
        <v>6020-000000</v>
      </c>
      <c r="AC23" s="2">
        <v>300.0</v>
      </c>
      <c r="AD23" s="2" t="str">
        <f t="shared" si="4"/>
        <v>083</v>
      </c>
      <c r="AE23" s="2"/>
      <c r="AF23" s="2"/>
      <c r="AG23" s="2">
        <v>110.0</v>
      </c>
      <c r="AH23" s="2" t="str">
        <f>Summary!$B$2</f>
        <v/>
      </c>
      <c r="AI23" s="2">
        <f t="shared" ref="AI23:AT23" si="20">IF(C23="",0,C23)</f>
        <v>0</v>
      </c>
      <c r="AJ23" s="2">
        <f t="shared" si="20"/>
        <v>0</v>
      </c>
      <c r="AK23" s="2">
        <f t="shared" si="20"/>
        <v>0</v>
      </c>
      <c r="AL23" s="2">
        <f t="shared" si="20"/>
        <v>0</v>
      </c>
      <c r="AM23" s="2">
        <f t="shared" si="20"/>
        <v>0</v>
      </c>
      <c r="AN23" s="2">
        <f t="shared" si="20"/>
        <v>0</v>
      </c>
      <c r="AO23" s="2">
        <f t="shared" si="20"/>
        <v>0</v>
      </c>
      <c r="AP23" s="2">
        <f t="shared" si="20"/>
        <v>0</v>
      </c>
      <c r="AQ23" s="2">
        <f t="shared" si="20"/>
        <v>0</v>
      </c>
      <c r="AR23" s="2">
        <f t="shared" si="20"/>
        <v>0</v>
      </c>
      <c r="AS23" s="2">
        <f t="shared" si="20"/>
        <v>0</v>
      </c>
      <c r="AT23" s="2">
        <f t="shared" si="20"/>
        <v>0</v>
      </c>
    </row>
    <row r="24" ht="15.75" customHeight="1">
      <c r="A24" s="127" t="s">
        <v>219</v>
      </c>
      <c r="B24" s="94"/>
      <c r="C24" s="128">
        <f t="shared" ref="C24:N24" si="21">SUM(C9:C16)-SUM(C17:C19)+SUM(C20:C23)</f>
        <v>0</v>
      </c>
      <c r="D24" s="128">
        <f t="shared" si="21"/>
        <v>0</v>
      </c>
      <c r="E24" s="128">
        <f t="shared" si="21"/>
        <v>0</v>
      </c>
      <c r="F24" s="128">
        <f t="shared" si="21"/>
        <v>0</v>
      </c>
      <c r="G24" s="128">
        <f t="shared" si="21"/>
        <v>0</v>
      </c>
      <c r="H24" s="128">
        <f t="shared" si="21"/>
        <v>0</v>
      </c>
      <c r="I24" s="128">
        <f t="shared" si="21"/>
        <v>0</v>
      </c>
      <c r="J24" s="128">
        <f t="shared" si="21"/>
        <v>0</v>
      </c>
      <c r="K24" s="128">
        <f t="shared" si="21"/>
        <v>0</v>
      </c>
      <c r="L24" s="128">
        <f t="shared" si="21"/>
        <v>0</v>
      </c>
      <c r="M24" s="128">
        <f t="shared" si="21"/>
        <v>0</v>
      </c>
      <c r="N24" s="128">
        <f t="shared" si="21"/>
        <v>0</v>
      </c>
      <c r="O24" s="128">
        <f>SUM(O9:O23)</f>
        <v>0</v>
      </c>
      <c r="P24" s="2"/>
      <c r="Q24" s="2"/>
      <c r="R24" s="2"/>
      <c r="S24" s="2"/>
      <c r="T24" s="2" t="s">
        <v>179</v>
      </c>
      <c r="U24" s="2">
        <v>7032.0</v>
      </c>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ht="15.75" customHeight="1">
      <c r="A25" s="98"/>
      <c r="B25" s="94"/>
      <c r="C25" s="95"/>
      <c r="D25" s="95"/>
      <c r="E25" s="95"/>
      <c r="F25" s="95"/>
      <c r="G25" s="95"/>
      <c r="H25" s="95"/>
      <c r="I25" s="95"/>
      <c r="J25" s="95"/>
      <c r="K25" s="95"/>
      <c r="L25" s="95"/>
      <c r="M25" s="95"/>
      <c r="N25" s="95"/>
      <c r="O25" s="95"/>
      <c r="P25" s="2"/>
      <c r="Q25" s="2"/>
      <c r="R25" s="2"/>
      <c r="S25" s="2"/>
      <c r="T25" s="2" t="s">
        <v>181</v>
      </c>
      <c r="U25" s="2">
        <v>7034.0</v>
      </c>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ht="21.0" customHeight="1">
      <c r="A26" s="93" t="s">
        <v>220</v>
      </c>
      <c r="B26" s="94"/>
      <c r="C26" s="95"/>
      <c r="D26" s="95"/>
      <c r="E26" s="95"/>
      <c r="F26" s="95"/>
      <c r="G26" s="95"/>
      <c r="H26" s="95"/>
      <c r="I26" s="95"/>
      <c r="J26" s="95"/>
      <c r="K26" s="95"/>
      <c r="L26" s="95"/>
      <c r="M26" s="95"/>
      <c r="N26" s="95"/>
      <c r="O26" s="95"/>
      <c r="P26" s="2"/>
      <c r="Q26" s="2"/>
      <c r="R26" s="2"/>
      <c r="S26" s="2"/>
      <c r="T26" s="2" t="s">
        <v>183</v>
      </c>
      <c r="U26" s="2">
        <v>7036.0</v>
      </c>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ht="20.25" customHeight="1">
      <c r="A27" s="99">
        <v>7006.0</v>
      </c>
      <c r="B27" s="130" t="str">
        <f>IF(ISTEXT("TLI-"&amp;VLOOKUP(A27,'Chart of Accounts'!$B$5:$C$50,2,FALSE)),"TLI-"&amp;VLOOKUP(A27,'Chart of Accounts'!$B$5:$C$50,2,FALSE),"")</f>
        <v>TLI-Educational Materials</v>
      </c>
      <c r="C27" s="104"/>
      <c r="D27" s="104"/>
      <c r="E27" s="104"/>
      <c r="F27" s="104"/>
      <c r="G27" s="104"/>
      <c r="H27" s="104"/>
      <c r="I27" s="104"/>
      <c r="J27" s="104"/>
      <c r="K27" s="104"/>
      <c r="L27" s="104"/>
      <c r="M27" s="104"/>
      <c r="N27" s="104">
        <v>1400.0</v>
      </c>
      <c r="O27" s="105">
        <f t="shared" ref="O27:O41" si="23">SUM(C27:N27)</f>
        <v>1400</v>
      </c>
      <c r="P27" s="2"/>
      <c r="Q27" s="2"/>
      <c r="R27" s="2"/>
      <c r="S27" s="2"/>
      <c r="T27" s="2" t="s">
        <v>184</v>
      </c>
      <c r="U27" s="2">
        <v>7038.0</v>
      </c>
      <c r="V27" s="2"/>
      <c r="W27" s="2"/>
      <c r="X27" s="2"/>
      <c r="Y27" s="2"/>
      <c r="Z27" s="2"/>
      <c r="AA27" s="2" t="s">
        <v>52</v>
      </c>
      <c r="AB27" s="2" t="str">
        <f t="shared" ref="AB27:AB41" si="24">IF(A27="","",A27&amp;"-000000")</f>
        <v>7006-000000</v>
      </c>
      <c r="AC27" s="2">
        <v>300.0</v>
      </c>
      <c r="AD27" s="2" t="str">
        <f t="shared" ref="AD27:AD41" si="25">IF(LEN($O$1)=3,$O$1,IF(LEN($O$1)=2,0&amp;$O$1,IF(LEN($O$1)=1,0&amp;0&amp;$O$1,"ERROR")))</f>
        <v>083</v>
      </c>
      <c r="AE27" s="2"/>
      <c r="AF27" s="2"/>
      <c r="AG27" s="2">
        <v>110.0</v>
      </c>
      <c r="AH27" s="2" t="str">
        <f>Summary!$B$2</f>
        <v/>
      </c>
      <c r="AI27" s="2">
        <f t="shared" ref="AI27:AT27" si="22">IF(C27="",0,C27)</f>
        <v>0</v>
      </c>
      <c r="AJ27" s="2">
        <f t="shared" si="22"/>
        <v>0</v>
      </c>
      <c r="AK27" s="2">
        <f t="shared" si="22"/>
        <v>0</v>
      </c>
      <c r="AL27" s="2">
        <f t="shared" si="22"/>
        <v>0</v>
      </c>
      <c r="AM27" s="2">
        <f t="shared" si="22"/>
        <v>0</v>
      </c>
      <c r="AN27" s="2">
        <f t="shared" si="22"/>
        <v>0</v>
      </c>
      <c r="AO27" s="2">
        <f t="shared" si="22"/>
        <v>0</v>
      </c>
      <c r="AP27" s="2">
        <f t="shared" si="22"/>
        <v>0</v>
      </c>
      <c r="AQ27" s="2">
        <f t="shared" si="22"/>
        <v>0</v>
      </c>
      <c r="AR27" s="2">
        <f t="shared" si="22"/>
        <v>0</v>
      </c>
      <c r="AS27" s="2">
        <f t="shared" si="22"/>
        <v>0</v>
      </c>
      <c r="AT27" s="110">
        <f t="shared" si="22"/>
        <v>1400</v>
      </c>
    </row>
    <row r="28" ht="20.25" customHeight="1">
      <c r="A28" s="99">
        <v>7010.0</v>
      </c>
      <c r="B28" s="130" t="str">
        <f>IF(ISTEXT("TLI-"&amp;VLOOKUP(A28,'Chart of Accounts'!$B$5:$C$50,2,FALSE)),"TLI-"&amp;VLOOKUP(A28,'Chart of Accounts'!$B$5:$C$50,2,FALSE),"")</f>
        <v>TLI-Awards Expense (Trophies, Plaques, Ribbons &amp; Certificates)</v>
      </c>
      <c r="C28" s="104"/>
      <c r="D28" s="104"/>
      <c r="E28" s="104"/>
      <c r="F28" s="104"/>
      <c r="G28" s="104"/>
      <c r="H28" s="104"/>
      <c r="I28" s="104"/>
      <c r="J28" s="104"/>
      <c r="K28" s="104"/>
      <c r="L28" s="104"/>
      <c r="M28" s="104"/>
      <c r="N28" s="104"/>
      <c r="O28" s="105">
        <f t="shared" si="23"/>
        <v>0</v>
      </c>
      <c r="P28" s="2"/>
      <c r="Q28" s="2"/>
      <c r="R28" s="2"/>
      <c r="S28" s="2"/>
      <c r="T28" s="2" t="s">
        <v>185</v>
      </c>
      <c r="U28" s="2">
        <v>7040.0</v>
      </c>
      <c r="V28" s="2"/>
      <c r="W28" s="2"/>
      <c r="X28" s="2"/>
      <c r="Y28" s="2"/>
      <c r="Z28" s="2"/>
      <c r="AA28" s="2" t="s">
        <v>52</v>
      </c>
      <c r="AB28" s="2" t="str">
        <f t="shared" si="24"/>
        <v>7010-000000</v>
      </c>
      <c r="AC28" s="2">
        <v>300.0</v>
      </c>
      <c r="AD28" s="2" t="str">
        <f t="shared" si="25"/>
        <v>083</v>
      </c>
      <c r="AE28" s="2"/>
      <c r="AF28" s="2"/>
      <c r="AG28" s="2">
        <v>110.0</v>
      </c>
      <c r="AH28" s="2" t="str">
        <f>Summary!$B$2</f>
        <v/>
      </c>
      <c r="AI28" s="2">
        <f t="shared" ref="AI28:AT28" si="26">IF(C28="",0,C28)</f>
        <v>0</v>
      </c>
      <c r="AJ28" s="2">
        <f t="shared" si="26"/>
        <v>0</v>
      </c>
      <c r="AK28" s="2">
        <f t="shared" si="26"/>
        <v>0</v>
      </c>
      <c r="AL28" s="2">
        <f t="shared" si="26"/>
        <v>0</v>
      </c>
      <c r="AM28" s="2">
        <f t="shared" si="26"/>
        <v>0</v>
      </c>
      <c r="AN28" s="2">
        <f t="shared" si="26"/>
        <v>0</v>
      </c>
      <c r="AO28" s="2">
        <f t="shared" si="26"/>
        <v>0</v>
      </c>
      <c r="AP28" s="2">
        <f t="shared" si="26"/>
        <v>0</v>
      </c>
      <c r="AQ28" s="2">
        <f t="shared" si="26"/>
        <v>0</v>
      </c>
      <c r="AR28" s="2">
        <f t="shared" si="26"/>
        <v>0</v>
      </c>
      <c r="AS28" s="2">
        <f t="shared" si="26"/>
        <v>0</v>
      </c>
      <c r="AT28" s="2">
        <f t="shared" si="26"/>
        <v>0</v>
      </c>
    </row>
    <row r="29" ht="20.25" customHeight="1">
      <c r="A29" s="99">
        <v>7012.0</v>
      </c>
      <c r="B29" s="130" t="str">
        <f>IF(ISTEXT("TLI-"&amp;VLOOKUP(A29,'Chart of Accounts'!$B$5:$C$50,2,FALSE)),"TLI-"&amp;VLOOKUP(A29,'Chart of Accounts'!$B$5:$C$50,2,FALSE),"")</f>
        <v>TLI-Supplies &amp; Stationery Expense</v>
      </c>
      <c r="C29" s="104"/>
      <c r="D29" s="104"/>
      <c r="E29" s="104"/>
      <c r="F29" s="104"/>
      <c r="G29" s="104"/>
      <c r="H29" s="104"/>
      <c r="I29" s="104"/>
      <c r="J29" s="104"/>
      <c r="K29" s="104"/>
      <c r="L29" s="104"/>
      <c r="M29" s="104"/>
      <c r="N29" s="104"/>
      <c r="O29" s="105">
        <f t="shared" si="23"/>
        <v>0</v>
      </c>
      <c r="P29" s="2"/>
      <c r="Q29" s="2"/>
      <c r="R29" s="2"/>
      <c r="S29" s="2"/>
      <c r="T29" s="2" t="s">
        <v>186</v>
      </c>
      <c r="U29" s="2">
        <v>7042.0</v>
      </c>
      <c r="V29" s="2"/>
      <c r="W29" s="2"/>
      <c r="X29" s="2"/>
      <c r="Y29" s="2"/>
      <c r="Z29" s="2"/>
      <c r="AA29" s="2" t="s">
        <v>52</v>
      </c>
      <c r="AB29" s="2" t="str">
        <f t="shared" si="24"/>
        <v>7012-000000</v>
      </c>
      <c r="AC29" s="2">
        <v>300.0</v>
      </c>
      <c r="AD29" s="2" t="str">
        <f t="shared" si="25"/>
        <v>083</v>
      </c>
      <c r="AE29" s="2"/>
      <c r="AF29" s="2"/>
      <c r="AG29" s="2">
        <v>110.0</v>
      </c>
      <c r="AH29" s="2" t="str">
        <f>Summary!$B$2</f>
        <v/>
      </c>
      <c r="AI29" s="2">
        <f t="shared" ref="AI29:AT29" si="27">IF(C29="",0,C29)</f>
        <v>0</v>
      </c>
      <c r="AJ29" s="2">
        <f t="shared" si="27"/>
        <v>0</v>
      </c>
      <c r="AK29" s="2">
        <f t="shared" si="27"/>
        <v>0</v>
      </c>
      <c r="AL29" s="2">
        <f t="shared" si="27"/>
        <v>0</v>
      </c>
      <c r="AM29" s="2">
        <f t="shared" si="27"/>
        <v>0</v>
      </c>
      <c r="AN29" s="2">
        <f t="shared" si="27"/>
        <v>0</v>
      </c>
      <c r="AO29" s="2">
        <f t="shared" si="27"/>
        <v>0</v>
      </c>
      <c r="AP29" s="2">
        <f t="shared" si="27"/>
        <v>0</v>
      </c>
      <c r="AQ29" s="2">
        <f t="shared" si="27"/>
        <v>0</v>
      </c>
      <c r="AR29" s="2">
        <f t="shared" si="27"/>
        <v>0</v>
      </c>
      <c r="AS29" s="2">
        <f t="shared" si="27"/>
        <v>0</v>
      </c>
      <c r="AT29" s="2">
        <f t="shared" si="27"/>
        <v>0</v>
      </c>
    </row>
    <row r="30" ht="20.25" customHeight="1">
      <c r="A30" s="99">
        <v>7014.0</v>
      </c>
      <c r="B30" s="130" t="str">
        <f>IF(ISTEXT("TLI-"&amp;VLOOKUP(A30,'Chart of Accounts'!$B$5:$C$50,2,FALSE)),"TLI-"&amp;VLOOKUP(A30,'Chart of Accounts'!$B$5:$C$50,2,FALSE),"")</f>
        <v>TLI-Room Rental Event Expense</v>
      </c>
      <c r="C30" s="104"/>
      <c r="D30" s="104"/>
      <c r="E30" s="104"/>
      <c r="F30" s="104"/>
      <c r="G30" s="104"/>
      <c r="H30" s="104">
        <v>250.0</v>
      </c>
      <c r="I30" s="104"/>
      <c r="J30" s="104"/>
      <c r="K30" s="104"/>
      <c r="L30" s="104"/>
      <c r="M30" s="104"/>
      <c r="N30" s="104">
        <v>250.0</v>
      </c>
      <c r="O30" s="105">
        <f t="shared" si="23"/>
        <v>500</v>
      </c>
      <c r="P30" s="2"/>
      <c r="Q30" s="2"/>
      <c r="R30" s="2"/>
      <c r="S30" s="2"/>
      <c r="T30" s="2" t="s">
        <v>187</v>
      </c>
      <c r="U30" s="2">
        <v>7044.0</v>
      </c>
      <c r="V30" s="2"/>
      <c r="W30" s="2"/>
      <c r="X30" s="2"/>
      <c r="Y30" s="2"/>
      <c r="Z30" s="2"/>
      <c r="AA30" s="2" t="s">
        <v>52</v>
      </c>
      <c r="AB30" s="2" t="str">
        <f t="shared" si="24"/>
        <v>7014-000000</v>
      </c>
      <c r="AC30" s="2">
        <v>300.0</v>
      </c>
      <c r="AD30" s="2" t="str">
        <f t="shared" si="25"/>
        <v>083</v>
      </c>
      <c r="AE30" s="2"/>
      <c r="AF30" s="2"/>
      <c r="AG30" s="2">
        <v>110.0</v>
      </c>
      <c r="AH30" s="2" t="str">
        <f>Summary!$B$2</f>
        <v/>
      </c>
      <c r="AI30" s="2">
        <f t="shared" ref="AI30:AT30" si="28">IF(C30="",0,C30)</f>
        <v>0</v>
      </c>
      <c r="AJ30" s="2">
        <f t="shared" si="28"/>
        <v>0</v>
      </c>
      <c r="AK30" s="2">
        <f t="shared" si="28"/>
        <v>0</v>
      </c>
      <c r="AL30" s="2">
        <f t="shared" si="28"/>
        <v>0</v>
      </c>
      <c r="AM30" s="2">
        <f t="shared" si="28"/>
        <v>0</v>
      </c>
      <c r="AN30" s="110">
        <f t="shared" si="28"/>
        <v>250</v>
      </c>
      <c r="AO30" s="2">
        <f t="shared" si="28"/>
        <v>0</v>
      </c>
      <c r="AP30" s="2">
        <f t="shared" si="28"/>
        <v>0</v>
      </c>
      <c r="AQ30" s="2">
        <f t="shared" si="28"/>
        <v>0</v>
      </c>
      <c r="AR30" s="2">
        <f t="shared" si="28"/>
        <v>0</v>
      </c>
      <c r="AS30" s="2">
        <f t="shared" si="28"/>
        <v>0</v>
      </c>
      <c r="AT30" s="110">
        <f t="shared" si="28"/>
        <v>250</v>
      </c>
    </row>
    <row r="31" ht="20.25" customHeight="1">
      <c r="A31" s="99">
        <v>7016.0</v>
      </c>
      <c r="B31" s="130" t="str">
        <f>IF(ISTEXT("TLI-"&amp;VLOOKUP(A31,'Chart of Accounts'!$B$5:$C$50,2,FALSE)),"TLI-"&amp;VLOOKUP(A31,'Chart of Accounts'!$B$5:$C$50,2,FALSE),"")</f>
        <v>TLI-Meal Event Expense</v>
      </c>
      <c r="C31" s="104"/>
      <c r="D31" s="104"/>
      <c r="E31" s="104"/>
      <c r="F31" s="104"/>
      <c r="G31" s="104"/>
      <c r="H31" s="104">
        <v>150.0</v>
      </c>
      <c r="I31" s="104"/>
      <c r="J31" s="104"/>
      <c r="K31" s="104"/>
      <c r="L31" s="104"/>
      <c r="M31" s="104"/>
      <c r="N31" s="104">
        <v>350.0</v>
      </c>
      <c r="O31" s="105">
        <f t="shared" si="23"/>
        <v>500</v>
      </c>
      <c r="P31" s="2"/>
      <c r="Q31" s="2"/>
      <c r="R31" s="2"/>
      <c r="S31" s="2"/>
      <c r="T31" s="2" t="s">
        <v>188</v>
      </c>
      <c r="U31" s="2">
        <v>7046.0</v>
      </c>
      <c r="V31" s="2"/>
      <c r="W31" s="2"/>
      <c r="X31" s="2"/>
      <c r="Y31" s="2"/>
      <c r="Z31" s="2"/>
      <c r="AA31" s="2" t="s">
        <v>52</v>
      </c>
      <c r="AB31" s="2" t="str">
        <f t="shared" si="24"/>
        <v>7016-000000</v>
      </c>
      <c r="AC31" s="2">
        <v>300.0</v>
      </c>
      <c r="AD31" s="2" t="str">
        <f t="shared" si="25"/>
        <v>083</v>
      </c>
      <c r="AE31" s="2"/>
      <c r="AF31" s="2"/>
      <c r="AG31" s="2">
        <v>110.0</v>
      </c>
      <c r="AH31" s="2" t="str">
        <f>Summary!$B$2</f>
        <v/>
      </c>
      <c r="AI31" s="2">
        <f t="shared" ref="AI31:AT31" si="29">IF(C31="",0,C31)</f>
        <v>0</v>
      </c>
      <c r="AJ31" s="2">
        <f t="shared" si="29"/>
        <v>0</v>
      </c>
      <c r="AK31" s="2">
        <f t="shared" si="29"/>
        <v>0</v>
      </c>
      <c r="AL31" s="2">
        <f t="shared" si="29"/>
        <v>0</v>
      </c>
      <c r="AM31" s="2">
        <f t="shared" si="29"/>
        <v>0</v>
      </c>
      <c r="AN31" s="110">
        <f t="shared" si="29"/>
        <v>150</v>
      </c>
      <c r="AO31" s="2">
        <f t="shared" si="29"/>
        <v>0</v>
      </c>
      <c r="AP31" s="2">
        <f t="shared" si="29"/>
        <v>0</v>
      </c>
      <c r="AQ31" s="2">
        <f t="shared" si="29"/>
        <v>0</v>
      </c>
      <c r="AR31" s="2">
        <f t="shared" si="29"/>
        <v>0</v>
      </c>
      <c r="AS31" s="2">
        <f t="shared" si="29"/>
        <v>0</v>
      </c>
      <c r="AT31" s="110">
        <f t="shared" si="29"/>
        <v>350</v>
      </c>
    </row>
    <row r="32" ht="20.25" customHeight="1">
      <c r="A32" s="99">
        <v>7020.0</v>
      </c>
      <c r="B32" s="130" t="str">
        <f>IF(ISTEXT("TLI-"&amp;VLOOKUP(A32,'Chart of Accounts'!$B$5:$C$50,2,FALSE)),"TLI-"&amp;VLOOKUP(A32,'Chart of Accounts'!$B$5:$C$50,2,FALSE),"")</f>
        <v>TLI-Printing Expense</v>
      </c>
      <c r="C32" s="104"/>
      <c r="D32" s="104"/>
      <c r="E32" s="104"/>
      <c r="F32" s="104"/>
      <c r="G32" s="104"/>
      <c r="H32" s="104"/>
      <c r="I32" s="104"/>
      <c r="J32" s="104"/>
      <c r="K32" s="104"/>
      <c r="L32" s="104"/>
      <c r="M32" s="104"/>
      <c r="N32" s="104"/>
      <c r="O32" s="105">
        <f t="shared" si="23"/>
        <v>0</v>
      </c>
      <c r="P32" s="2"/>
      <c r="Q32" s="2"/>
      <c r="R32" s="2"/>
      <c r="S32" s="2"/>
      <c r="T32" s="2" t="s">
        <v>189</v>
      </c>
      <c r="U32" s="2">
        <v>7048.0</v>
      </c>
      <c r="V32" s="2"/>
      <c r="W32" s="2"/>
      <c r="X32" s="2"/>
      <c r="Y32" s="2"/>
      <c r="Z32" s="2"/>
      <c r="AA32" s="2" t="s">
        <v>52</v>
      </c>
      <c r="AB32" s="2" t="str">
        <f t="shared" si="24"/>
        <v>7020-000000</v>
      </c>
      <c r="AC32" s="2">
        <v>300.0</v>
      </c>
      <c r="AD32" s="2" t="str">
        <f t="shared" si="25"/>
        <v>083</v>
      </c>
      <c r="AE32" s="2"/>
      <c r="AF32" s="2"/>
      <c r="AG32" s="2">
        <v>110.0</v>
      </c>
      <c r="AH32" s="2" t="str">
        <f>Summary!$B$2</f>
        <v/>
      </c>
      <c r="AI32" s="2">
        <f t="shared" ref="AI32:AT32" si="30">IF(C32="",0,C32)</f>
        <v>0</v>
      </c>
      <c r="AJ32" s="2">
        <f t="shared" si="30"/>
        <v>0</v>
      </c>
      <c r="AK32" s="2">
        <f t="shared" si="30"/>
        <v>0</v>
      </c>
      <c r="AL32" s="2">
        <f t="shared" si="30"/>
        <v>0</v>
      </c>
      <c r="AM32" s="2">
        <f t="shared" si="30"/>
        <v>0</v>
      </c>
      <c r="AN32" s="2">
        <f t="shared" si="30"/>
        <v>0</v>
      </c>
      <c r="AO32" s="2">
        <f t="shared" si="30"/>
        <v>0</v>
      </c>
      <c r="AP32" s="2">
        <f t="shared" si="30"/>
        <v>0</v>
      </c>
      <c r="AQ32" s="2">
        <f t="shared" si="30"/>
        <v>0</v>
      </c>
      <c r="AR32" s="2">
        <f t="shared" si="30"/>
        <v>0</v>
      </c>
      <c r="AS32" s="2">
        <f t="shared" si="30"/>
        <v>0</v>
      </c>
      <c r="AT32" s="2">
        <f t="shared" si="30"/>
        <v>0</v>
      </c>
    </row>
    <row r="33" ht="20.25" customHeight="1">
      <c r="A33" s="99">
        <v>7030.0</v>
      </c>
      <c r="B33" s="130" t="str">
        <f>IF(ISTEXT("TLI-"&amp;VLOOKUP(A33,'Chart of Accounts'!$B$5:$C$50,2,FALSE)),"TLI-"&amp;VLOOKUP(A33,'Chart of Accounts'!$B$5:$C$50,2,FALSE),"")</f>
        <v>TLI-Photocopying Expense</v>
      </c>
      <c r="C33" s="104"/>
      <c r="D33" s="104"/>
      <c r="E33" s="104"/>
      <c r="F33" s="104"/>
      <c r="G33" s="104"/>
      <c r="H33" s="104">
        <v>50.0</v>
      </c>
      <c r="I33" s="104"/>
      <c r="J33" s="104"/>
      <c r="K33" s="104"/>
      <c r="L33" s="104"/>
      <c r="M33" s="104"/>
      <c r="N33" s="104">
        <v>50.0</v>
      </c>
      <c r="O33" s="105">
        <f t="shared" si="23"/>
        <v>100</v>
      </c>
      <c r="P33" s="2"/>
      <c r="Q33" s="2"/>
      <c r="R33" s="2"/>
      <c r="S33" s="2"/>
      <c r="T33" s="2" t="s">
        <v>191</v>
      </c>
      <c r="U33" s="2">
        <v>7050.0</v>
      </c>
      <c r="V33" s="2"/>
      <c r="W33" s="2"/>
      <c r="X33" s="2"/>
      <c r="Y33" s="2"/>
      <c r="Z33" s="2"/>
      <c r="AA33" s="2" t="s">
        <v>52</v>
      </c>
      <c r="AB33" s="2" t="str">
        <f t="shared" si="24"/>
        <v>7030-000000</v>
      </c>
      <c r="AC33" s="2">
        <v>300.0</v>
      </c>
      <c r="AD33" s="2" t="str">
        <f t="shared" si="25"/>
        <v>083</v>
      </c>
      <c r="AE33" s="2"/>
      <c r="AF33" s="2"/>
      <c r="AG33" s="2">
        <v>110.0</v>
      </c>
      <c r="AH33" s="2" t="str">
        <f>Summary!$B$2</f>
        <v/>
      </c>
      <c r="AI33" s="2">
        <f t="shared" ref="AI33:AT33" si="31">IF(C33="",0,C33)</f>
        <v>0</v>
      </c>
      <c r="AJ33" s="2">
        <f t="shared" si="31"/>
        <v>0</v>
      </c>
      <c r="AK33" s="2">
        <f t="shared" si="31"/>
        <v>0</v>
      </c>
      <c r="AL33" s="2">
        <f t="shared" si="31"/>
        <v>0</v>
      </c>
      <c r="AM33" s="2">
        <f t="shared" si="31"/>
        <v>0</v>
      </c>
      <c r="AN33" s="110">
        <f t="shared" si="31"/>
        <v>50</v>
      </c>
      <c r="AO33" s="2">
        <f t="shared" si="31"/>
        <v>0</v>
      </c>
      <c r="AP33" s="2">
        <f t="shared" si="31"/>
        <v>0</v>
      </c>
      <c r="AQ33" s="2">
        <f t="shared" si="31"/>
        <v>0</v>
      </c>
      <c r="AR33" s="2">
        <f t="shared" si="31"/>
        <v>0</v>
      </c>
      <c r="AS33" s="2">
        <f t="shared" si="31"/>
        <v>0</v>
      </c>
      <c r="AT33" s="110">
        <f t="shared" si="31"/>
        <v>50</v>
      </c>
    </row>
    <row r="34" ht="20.25" customHeight="1">
      <c r="A34" s="99">
        <v>7070.0</v>
      </c>
      <c r="B34" s="130" t="str">
        <f>IF(ISTEXT("TLI-"&amp;VLOOKUP(A34,'Chart of Accounts'!$B$5:$C$50,2,FALSE)),"TLI-"&amp;VLOOKUP(A34,'Chart of Accounts'!$B$5:$C$50,2,FALSE),"")</f>
        <v>TLI-Bank Charges &amp; Credit Card Fee Expense</v>
      </c>
      <c r="C34" s="104"/>
      <c r="D34" s="104"/>
      <c r="E34" s="104"/>
      <c r="F34" s="104"/>
      <c r="G34" s="104"/>
      <c r="H34" s="104"/>
      <c r="I34" s="104"/>
      <c r="J34" s="104"/>
      <c r="K34" s="104"/>
      <c r="L34" s="104"/>
      <c r="M34" s="104"/>
      <c r="N34" s="104"/>
      <c r="O34" s="105">
        <f t="shared" si="23"/>
        <v>0</v>
      </c>
      <c r="P34" s="2"/>
      <c r="Q34" s="2"/>
      <c r="R34" s="2"/>
      <c r="S34" s="2"/>
      <c r="T34" s="2" t="s">
        <v>194</v>
      </c>
      <c r="U34" s="2">
        <v>7052.0</v>
      </c>
      <c r="V34" s="2"/>
      <c r="W34" s="2"/>
      <c r="X34" s="2"/>
      <c r="Y34" s="2"/>
      <c r="Z34" s="2"/>
      <c r="AA34" s="2" t="s">
        <v>52</v>
      </c>
      <c r="AB34" s="2" t="str">
        <f t="shared" si="24"/>
        <v>7070-000000</v>
      </c>
      <c r="AC34" s="2">
        <v>300.0</v>
      </c>
      <c r="AD34" s="2" t="str">
        <f t="shared" si="25"/>
        <v>083</v>
      </c>
      <c r="AE34" s="2"/>
      <c r="AF34" s="2"/>
      <c r="AG34" s="2">
        <v>110.0</v>
      </c>
      <c r="AH34" s="2" t="str">
        <f>Summary!$B$2</f>
        <v/>
      </c>
      <c r="AI34" s="2">
        <f t="shared" ref="AI34:AT34" si="32">IF(C34="",0,C34)</f>
        <v>0</v>
      </c>
      <c r="AJ34" s="2">
        <f t="shared" si="32"/>
        <v>0</v>
      </c>
      <c r="AK34" s="2">
        <f t="shared" si="32"/>
        <v>0</v>
      </c>
      <c r="AL34" s="2">
        <f t="shared" si="32"/>
        <v>0</v>
      </c>
      <c r="AM34" s="2">
        <f t="shared" si="32"/>
        <v>0</v>
      </c>
      <c r="AN34" s="2">
        <f t="shared" si="32"/>
        <v>0</v>
      </c>
      <c r="AO34" s="2">
        <f t="shared" si="32"/>
        <v>0</v>
      </c>
      <c r="AP34" s="2">
        <f t="shared" si="32"/>
        <v>0</v>
      </c>
      <c r="AQ34" s="2">
        <f t="shared" si="32"/>
        <v>0</v>
      </c>
      <c r="AR34" s="2">
        <f t="shared" si="32"/>
        <v>0</v>
      </c>
      <c r="AS34" s="2">
        <f t="shared" si="32"/>
        <v>0</v>
      </c>
      <c r="AT34" s="2">
        <f t="shared" si="32"/>
        <v>0</v>
      </c>
    </row>
    <row r="35" ht="20.25" customHeight="1">
      <c r="A35" s="99">
        <v>7072.0</v>
      </c>
      <c r="B35" s="130" t="str">
        <f>IF(ISTEXT("TLI-"&amp;VLOOKUP(A35,'Chart of Accounts'!$B$5:$C$50,2,FALSE)),"TLI-"&amp;VLOOKUP(A35,'Chart of Accounts'!$B$5:$C$50,2,FALSE),"")</f>
        <v>TLI-Sales Tax Expense (incl. GST, VAT, etc.)</v>
      </c>
      <c r="C35" s="104"/>
      <c r="D35" s="104"/>
      <c r="E35" s="104"/>
      <c r="F35" s="104"/>
      <c r="G35" s="104"/>
      <c r="H35" s="104"/>
      <c r="I35" s="104"/>
      <c r="J35" s="104"/>
      <c r="K35" s="104"/>
      <c r="L35" s="104"/>
      <c r="M35" s="104"/>
      <c r="N35" s="104"/>
      <c r="O35" s="105">
        <f t="shared" si="23"/>
        <v>0</v>
      </c>
      <c r="P35" s="2"/>
      <c r="Q35" s="2"/>
      <c r="R35" s="2"/>
      <c r="S35" s="2"/>
      <c r="T35" s="2" t="s">
        <v>196</v>
      </c>
      <c r="U35" s="2">
        <v>7070.0</v>
      </c>
      <c r="V35" s="2"/>
      <c r="W35" s="2"/>
      <c r="X35" s="2"/>
      <c r="Y35" s="2"/>
      <c r="Z35" s="2"/>
      <c r="AA35" s="2" t="s">
        <v>52</v>
      </c>
      <c r="AB35" s="2" t="str">
        <f t="shared" si="24"/>
        <v>7072-000000</v>
      </c>
      <c r="AC35" s="2">
        <v>300.0</v>
      </c>
      <c r="AD35" s="2" t="str">
        <f t="shared" si="25"/>
        <v>083</v>
      </c>
      <c r="AE35" s="2"/>
      <c r="AF35" s="2"/>
      <c r="AG35" s="2">
        <v>110.0</v>
      </c>
      <c r="AH35" s="2" t="str">
        <f>Summary!$B$2</f>
        <v/>
      </c>
      <c r="AI35" s="2">
        <f t="shared" ref="AI35:AT35" si="33">IF(C35="",0,C35)</f>
        <v>0</v>
      </c>
      <c r="AJ35" s="2">
        <f t="shared" si="33"/>
        <v>0</v>
      </c>
      <c r="AK35" s="2">
        <f t="shared" si="33"/>
        <v>0</v>
      </c>
      <c r="AL35" s="2">
        <f t="shared" si="33"/>
        <v>0</v>
      </c>
      <c r="AM35" s="2">
        <f t="shared" si="33"/>
        <v>0</v>
      </c>
      <c r="AN35" s="2">
        <f t="shared" si="33"/>
        <v>0</v>
      </c>
      <c r="AO35" s="2">
        <f t="shared" si="33"/>
        <v>0</v>
      </c>
      <c r="AP35" s="2">
        <f t="shared" si="33"/>
        <v>0</v>
      </c>
      <c r="AQ35" s="2">
        <f t="shared" si="33"/>
        <v>0</v>
      </c>
      <c r="AR35" s="2">
        <f t="shared" si="33"/>
        <v>0</v>
      </c>
      <c r="AS35" s="2">
        <f t="shared" si="33"/>
        <v>0</v>
      </c>
      <c r="AT35" s="2">
        <f t="shared" si="33"/>
        <v>0</v>
      </c>
    </row>
    <row r="36" ht="20.25" customHeight="1">
      <c r="A36" s="99">
        <v>7080.0</v>
      </c>
      <c r="B36" s="130" t="str">
        <f>IF(ISTEXT("TLI-"&amp;VLOOKUP(A36,'Chart of Accounts'!$B$5:$C$50,2,FALSE)),"TLI-"&amp;VLOOKUP(A36,'Chart of Accounts'!$B$5:$C$50,2,FALSE),"")</f>
        <v>TLI-Gifts &amp; Thank Yous</v>
      </c>
      <c r="C36" s="104"/>
      <c r="D36" s="104"/>
      <c r="E36" s="104"/>
      <c r="F36" s="104"/>
      <c r="G36" s="104"/>
      <c r="H36" s="104"/>
      <c r="I36" s="104"/>
      <c r="J36" s="104"/>
      <c r="K36" s="104"/>
      <c r="L36" s="104"/>
      <c r="M36" s="104"/>
      <c r="N36" s="104"/>
      <c r="O36" s="105">
        <f t="shared" si="23"/>
        <v>0</v>
      </c>
      <c r="P36" s="2"/>
      <c r="Q36" s="2"/>
      <c r="R36" s="2"/>
      <c r="S36" s="2"/>
      <c r="T36" s="2" t="s">
        <v>198</v>
      </c>
      <c r="U36" s="2">
        <v>7072.0</v>
      </c>
      <c r="V36" s="2"/>
      <c r="W36" s="2"/>
      <c r="X36" s="2"/>
      <c r="Y36" s="2"/>
      <c r="Z36" s="2"/>
      <c r="AA36" s="2" t="s">
        <v>52</v>
      </c>
      <c r="AB36" s="2" t="str">
        <f t="shared" si="24"/>
        <v>7080-000000</v>
      </c>
      <c r="AC36" s="2">
        <v>300.0</v>
      </c>
      <c r="AD36" s="2" t="str">
        <f t="shared" si="25"/>
        <v>083</v>
      </c>
      <c r="AE36" s="2"/>
      <c r="AF36" s="2"/>
      <c r="AG36" s="2">
        <v>110.0</v>
      </c>
      <c r="AH36" s="2" t="str">
        <f>Summary!$B$2</f>
        <v/>
      </c>
      <c r="AI36" s="2">
        <f t="shared" ref="AI36:AT36" si="34">IF(C36="",0,C36)</f>
        <v>0</v>
      </c>
      <c r="AJ36" s="2">
        <f t="shared" si="34"/>
        <v>0</v>
      </c>
      <c r="AK36" s="2">
        <f t="shared" si="34"/>
        <v>0</v>
      </c>
      <c r="AL36" s="2">
        <f t="shared" si="34"/>
        <v>0</v>
      </c>
      <c r="AM36" s="2">
        <f t="shared" si="34"/>
        <v>0</v>
      </c>
      <c r="AN36" s="2">
        <f t="shared" si="34"/>
        <v>0</v>
      </c>
      <c r="AO36" s="2">
        <f t="shared" si="34"/>
        <v>0</v>
      </c>
      <c r="AP36" s="2">
        <f t="shared" si="34"/>
        <v>0</v>
      </c>
      <c r="AQ36" s="2">
        <f t="shared" si="34"/>
        <v>0</v>
      </c>
      <c r="AR36" s="2">
        <f t="shared" si="34"/>
        <v>0</v>
      </c>
      <c r="AS36" s="2">
        <f t="shared" si="34"/>
        <v>0</v>
      </c>
      <c r="AT36" s="2">
        <f t="shared" si="34"/>
        <v>0</v>
      </c>
    </row>
    <row r="37" ht="20.25" customHeight="1">
      <c r="A37" s="99">
        <v>7086.0</v>
      </c>
      <c r="B37" s="130" t="str">
        <f>IF(ISTEXT("TLI-"&amp;VLOOKUP(A37,'Chart of Accounts'!$B$5:$C$50,2,FALSE)),"TLI-"&amp;VLOOKUP(A37,'Chart of Accounts'!$B$5:$C$50,2,FALSE),"")</f>
        <v>TLI-Miscellaneous Expenses</v>
      </c>
      <c r="C37" s="104"/>
      <c r="D37" s="104"/>
      <c r="E37" s="104"/>
      <c r="F37" s="104"/>
      <c r="G37" s="104"/>
      <c r="H37" s="104"/>
      <c r="I37" s="104"/>
      <c r="J37" s="104"/>
      <c r="K37" s="104"/>
      <c r="L37" s="104"/>
      <c r="M37" s="104"/>
      <c r="N37" s="104"/>
      <c r="O37" s="105">
        <f t="shared" si="23"/>
        <v>0</v>
      </c>
      <c r="P37" s="2"/>
      <c r="Q37" s="2"/>
      <c r="R37" s="2"/>
      <c r="S37" s="2"/>
      <c r="T37" s="2" t="s">
        <v>201</v>
      </c>
      <c r="U37" s="2">
        <v>7078.0</v>
      </c>
      <c r="V37" s="2"/>
      <c r="W37" s="2"/>
      <c r="X37" s="2"/>
      <c r="Y37" s="2"/>
      <c r="Z37" s="2"/>
      <c r="AA37" s="2" t="s">
        <v>52</v>
      </c>
      <c r="AB37" s="2" t="str">
        <f t="shared" si="24"/>
        <v>7086-000000</v>
      </c>
      <c r="AC37" s="2">
        <v>300.0</v>
      </c>
      <c r="AD37" s="2" t="str">
        <f t="shared" si="25"/>
        <v>083</v>
      </c>
      <c r="AE37" s="2"/>
      <c r="AF37" s="2"/>
      <c r="AG37" s="2">
        <v>110.0</v>
      </c>
      <c r="AH37" s="2" t="str">
        <f>Summary!$B$2</f>
        <v/>
      </c>
      <c r="AI37" s="2">
        <f t="shared" ref="AI37:AT37" si="35">IF(C37="",0,C37)</f>
        <v>0</v>
      </c>
      <c r="AJ37" s="2">
        <f t="shared" si="35"/>
        <v>0</v>
      </c>
      <c r="AK37" s="2">
        <f t="shared" si="35"/>
        <v>0</v>
      </c>
      <c r="AL37" s="2">
        <f t="shared" si="35"/>
        <v>0</v>
      </c>
      <c r="AM37" s="2">
        <f t="shared" si="35"/>
        <v>0</v>
      </c>
      <c r="AN37" s="2">
        <f t="shared" si="35"/>
        <v>0</v>
      </c>
      <c r="AO37" s="2">
        <f t="shared" si="35"/>
        <v>0</v>
      </c>
      <c r="AP37" s="2">
        <f t="shared" si="35"/>
        <v>0</v>
      </c>
      <c r="AQ37" s="2">
        <f t="shared" si="35"/>
        <v>0</v>
      </c>
      <c r="AR37" s="2">
        <f t="shared" si="35"/>
        <v>0</v>
      </c>
      <c r="AS37" s="2">
        <f t="shared" si="35"/>
        <v>0</v>
      </c>
      <c r="AT37" s="2">
        <f t="shared" si="35"/>
        <v>0</v>
      </c>
    </row>
    <row r="38" ht="20.25" customHeight="1">
      <c r="A38" s="99">
        <v>7090.0</v>
      </c>
      <c r="B38" s="130" t="s">
        <v>190</v>
      </c>
      <c r="C38" s="136"/>
      <c r="D38" s="136"/>
      <c r="E38" s="136"/>
      <c r="F38" s="136"/>
      <c r="G38" s="136"/>
      <c r="H38" s="136"/>
      <c r="I38" s="136"/>
      <c r="J38" s="136"/>
      <c r="K38" s="136"/>
      <c r="L38" s="136"/>
      <c r="M38" s="136"/>
      <c r="N38" s="136"/>
      <c r="O38" s="105">
        <f t="shared" si="23"/>
        <v>0</v>
      </c>
      <c r="P38" s="2"/>
      <c r="Q38" s="2"/>
      <c r="R38" s="2"/>
      <c r="S38" s="2"/>
      <c r="T38" s="2" t="s">
        <v>203</v>
      </c>
      <c r="U38" s="2">
        <v>7080.0</v>
      </c>
      <c r="V38" s="2"/>
      <c r="W38" s="2"/>
      <c r="X38" s="2"/>
      <c r="Y38" s="2"/>
      <c r="Z38" s="2"/>
      <c r="AA38" s="2" t="s">
        <v>52</v>
      </c>
      <c r="AB38" s="2" t="str">
        <f t="shared" si="24"/>
        <v>7090-000000</v>
      </c>
      <c r="AC38" s="2">
        <v>300.0</v>
      </c>
      <c r="AD38" s="2" t="str">
        <f t="shared" si="25"/>
        <v>083</v>
      </c>
      <c r="AE38" s="2"/>
      <c r="AF38" s="2"/>
      <c r="AG38" s="2">
        <v>110.0</v>
      </c>
      <c r="AH38" s="2" t="str">
        <f>Summary!$B$2</f>
        <v/>
      </c>
      <c r="AI38" s="2">
        <f t="shared" ref="AI38:AT38" si="36">IF(C38="",0,C38)</f>
        <v>0</v>
      </c>
      <c r="AJ38" s="2">
        <f t="shared" si="36"/>
        <v>0</v>
      </c>
      <c r="AK38" s="2">
        <f t="shared" si="36"/>
        <v>0</v>
      </c>
      <c r="AL38" s="2">
        <f t="shared" si="36"/>
        <v>0</v>
      </c>
      <c r="AM38" s="2">
        <f t="shared" si="36"/>
        <v>0</v>
      </c>
      <c r="AN38" s="2">
        <f t="shared" si="36"/>
        <v>0</v>
      </c>
      <c r="AO38" s="2">
        <f t="shared" si="36"/>
        <v>0</v>
      </c>
      <c r="AP38" s="2">
        <f t="shared" si="36"/>
        <v>0</v>
      </c>
      <c r="AQ38" s="2">
        <f t="shared" si="36"/>
        <v>0</v>
      </c>
      <c r="AR38" s="2">
        <f t="shared" si="36"/>
        <v>0</v>
      </c>
      <c r="AS38" s="2">
        <f t="shared" si="36"/>
        <v>0</v>
      </c>
      <c r="AT38" s="2">
        <f t="shared" si="36"/>
        <v>0</v>
      </c>
    </row>
    <row r="39" ht="20.25" customHeight="1">
      <c r="A39" s="7">
        <v>7082.0</v>
      </c>
      <c r="B39" s="130" t="str">
        <f>IF(ISTEXT("TLI-"&amp;VLOOKUP(A39,'Chart of Accounts'!$B$5:$C$54,2,FALSE)),"TLI-"&amp;VLOOKUP(A39,'Chart of Accounts'!$B$5:$C$54,2,FALSE),"")</f>
        <v>TLI-Incentives</v>
      </c>
      <c r="C39" s="136"/>
      <c r="D39" s="136"/>
      <c r="E39" s="136"/>
      <c r="F39" s="136"/>
      <c r="G39" s="136"/>
      <c r="H39" s="136"/>
      <c r="I39" s="136"/>
      <c r="J39" s="136"/>
      <c r="K39" s="136"/>
      <c r="L39" s="136"/>
      <c r="M39" s="136"/>
      <c r="N39" s="136">
        <f>30*10</f>
        <v>300</v>
      </c>
      <c r="O39" s="105">
        <f t="shared" si="23"/>
        <v>300</v>
      </c>
      <c r="P39" s="2"/>
      <c r="Q39" s="2"/>
      <c r="R39" s="2"/>
      <c r="S39" s="2"/>
      <c r="T39" s="2" t="s">
        <v>204</v>
      </c>
      <c r="U39" s="2">
        <v>7082.0</v>
      </c>
      <c r="V39" s="2"/>
      <c r="W39" s="2"/>
      <c r="X39" s="2"/>
      <c r="Y39" s="2"/>
      <c r="Z39" s="2"/>
      <c r="AA39" s="2" t="s">
        <v>52</v>
      </c>
      <c r="AB39" s="2" t="str">
        <f t="shared" si="24"/>
        <v>7082-000000</v>
      </c>
      <c r="AC39" s="2">
        <v>300.0</v>
      </c>
      <c r="AD39" s="2" t="str">
        <f t="shared" si="25"/>
        <v>083</v>
      </c>
      <c r="AE39" s="2"/>
      <c r="AF39" s="2"/>
      <c r="AG39" s="2">
        <v>110.0</v>
      </c>
      <c r="AH39" s="2" t="str">
        <f>Summary!$B$2</f>
        <v/>
      </c>
      <c r="AI39" s="2">
        <f t="shared" ref="AI39:AT39" si="37">IF(C39="",0,C39)</f>
        <v>0</v>
      </c>
      <c r="AJ39" s="2">
        <f t="shared" si="37"/>
        <v>0</v>
      </c>
      <c r="AK39" s="2">
        <f t="shared" si="37"/>
        <v>0</v>
      </c>
      <c r="AL39" s="2">
        <f t="shared" si="37"/>
        <v>0</v>
      </c>
      <c r="AM39" s="2">
        <f t="shared" si="37"/>
        <v>0</v>
      </c>
      <c r="AN39" s="2">
        <f t="shared" si="37"/>
        <v>0</v>
      </c>
      <c r="AO39" s="2">
        <f t="shared" si="37"/>
        <v>0</v>
      </c>
      <c r="AP39" s="2">
        <f t="shared" si="37"/>
        <v>0</v>
      </c>
      <c r="AQ39" s="2">
        <f t="shared" si="37"/>
        <v>0</v>
      </c>
      <c r="AR39" s="2">
        <f t="shared" si="37"/>
        <v>0</v>
      </c>
      <c r="AS39" s="2">
        <f t="shared" si="37"/>
        <v>0</v>
      </c>
      <c r="AT39" s="110">
        <f t="shared" si="37"/>
        <v>300</v>
      </c>
    </row>
    <row r="40" ht="20.25" customHeight="1">
      <c r="A40" s="7"/>
      <c r="B40" s="130" t="str">
        <f>IF(ISTEXT("TLI-"&amp;VLOOKUP(A40,'Chart of Accounts'!$B$5:$C$54,2,FALSE)),"TLI-"&amp;VLOOKUP(A40,'Chart of Accounts'!$B$5:$C$54,2,FALSE),"")</f>
        <v/>
      </c>
      <c r="C40" s="136"/>
      <c r="D40" s="136"/>
      <c r="E40" s="136"/>
      <c r="F40" s="136"/>
      <c r="G40" s="136"/>
      <c r="H40" s="136"/>
      <c r="I40" s="136"/>
      <c r="J40" s="136"/>
      <c r="K40" s="136"/>
      <c r="L40" s="136"/>
      <c r="M40" s="136"/>
      <c r="N40" s="136"/>
      <c r="O40" s="105">
        <f t="shared" si="23"/>
        <v>0</v>
      </c>
      <c r="P40" s="2"/>
      <c r="Q40" s="2"/>
      <c r="R40" s="2"/>
      <c r="S40" s="2"/>
      <c r="T40" s="2" t="s">
        <v>205</v>
      </c>
      <c r="U40" s="2">
        <v>7084.0</v>
      </c>
      <c r="V40" s="2"/>
      <c r="W40" s="2"/>
      <c r="X40" s="2"/>
      <c r="Y40" s="2"/>
      <c r="Z40" s="2"/>
      <c r="AA40" s="2" t="s">
        <v>52</v>
      </c>
      <c r="AB40" s="2" t="str">
        <f t="shared" si="24"/>
        <v/>
      </c>
      <c r="AC40" s="2">
        <v>300.0</v>
      </c>
      <c r="AD40" s="2" t="str">
        <f t="shared" si="25"/>
        <v>083</v>
      </c>
      <c r="AE40" s="2"/>
      <c r="AF40" s="2"/>
      <c r="AG40" s="2">
        <v>110.0</v>
      </c>
      <c r="AH40" s="2" t="str">
        <f>Summary!$B$2</f>
        <v/>
      </c>
      <c r="AI40" s="2">
        <f t="shared" ref="AI40:AT40" si="38">IF(C40="",0,C40)</f>
        <v>0</v>
      </c>
      <c r="AJ40" s="2">
        <f t="shared" si="38"/>
        <v>0</v>
      </c>
      <c r="AK40" s="2">
        <f t="shared" si="38"/>
        <v>0</v>
      </c>
      <c r="AL40" s="2">
        <f t="shared" si="38"/>
        <v>0</v>
      </c>
      <c r="AM40" s="2">
        <f t="shared" si="38"/>
        <v>0</v>
      </c>
      <c r="AN40" s="2">
        <f t="shared" si="38"/>
        <v>0</v>
      </c>
      <c r="AO40" s="2">
        <f t="shared" si="38"/>
        <v>0</v>
      </c>
      <c r="AP40" s="2">
        <f t="shared" si="38"/>
        <v>0</v>
      </c>
      <c r="AQ40" s="2">
        <f t="shared" si="38"/>
        <v>0</v>
      </c>
      <c r="AR40" s="2">
        <f t="shared" si="38"/>
        <v>0</v>
      </c>
      <c r="AS40" s="2">
        <f t="shared" si="38"/>
        <v>0</v>
      </c>
      <c r="AT40" s="2">
        <f t="shared" si="38"/>
        <v>0</v>
      </c>
    </row>
    <row r="41" ht="20.25" customHeight="1">
      <c r="A41" s="7"/>
      <c r="B41" s="130" t="str">
        <f>IF(ISTEXT("TLI-"&amp;VLOOKUP(A41,'Chart of Accounts'!$B$5:$C$54,2,FALSE)),"TLI-"&amp;VLOOKUP(A41,'Chart of Accounts'!$B$5:$C$54,2,FALSE),"")</f>
        <v/>
      </c>
      <c r="C41" s="136"/>
      <c r="D41" s="136"/>
      <c r="E41" s="136"/>
      <c r="F41" s="136"/>
      <c r="G41" s="136"/>
      <c r="H41" s="136"/>
      <c r="I41" s="136"/>
      <c r="J41" s="136"/>
      <c r="K41" s="136"/>
      <c r="L41" s="136"/>
      <c r="M41" s="136"/>
      <c r="N41" s="136"/>
      <c r="O41" s="105">
        <f t="shared" si="23"/>
        <v>0</v>
      </c>
      <c r="P41" s="2"/>
      <c r="Q41" s="2"/>
      <c r="R41" s="2"/>
      <c r="S41" s="2"/>
      <c r="T41" s="2" t="s">
        <v>206</v>
      </c>
      <c r="U41" s="2">
        <v>7086.0</v>
      </c>
      <c r="V41" s="2"/>
      <c r="W41" s="2"/>
      <c r="X41" s="2"/>
      <c r="Y41" s="2"/>
      <c r="Z41" s="2"/>
      <c r="AA41" s="2" t="s">
        <v>52</v>
      </c>
      <c r="AB41" s="2" t="str">
        <f t="shared" si="24"/>
        <v/>
      </c>
      <c r="AC41" s="2">
        <v>300.0</v>
      </c>
      <c r="AD41" s="2" t="str">
        <f t="shared" si="25"/>
        <v>083</v>
      </c>
      <c r="AE41" s="2"/>
      <c r="AF41" s="2"/>
      <c r="AG41" s="2">
        <v>110.0</v>
      </c>
      <c r="AH41" s="2" t="str">
        <f>Summary!$B$2</f>
        <v/>
      </c>
      <c r="AI41" s="2">
        <f t="shared" ref="AI41:AT41" si="39">IF(C41="",0,C41)</f>
        <v>0</v>
      </c>
      <c r="AJ41" s="2">
        <f t="shared" si="39"/>
        <v>0</v>
      </c>
      <c r="AK41" s="2">
        <f t="shared" si="39"/>
        <v>0</v>
      </c>
      <c r="AL41" s="2">
        <f t="shared" si="39"/>
        <v>0</v>
      </c>
      <c r="AM41" s="2">
        <f t="shared" si="39"/>
        <v>0</v>
      </c>
      <c r="AN41" s="2">
        <f t="shared" si="39"/>
        <v>0</v>
      </c>
      <c r="AO41" s="2">
        <f t="shared" si="39"/>
        <v>0</v>
      </c>
      <c r="AP41" s="2">
        <f t="shared" si="39"/>
        <v>0</v>
      </c>
      <c r="AQ41" s="2">
        <f t="shared" si="39"/>
        <v>0</v>
      </c>
      <c r="AR41" s="2">
        <f t="shared" si="39"/>
        <v>0</v>
      </c>
      <c r="AS41" s="2">
        <f t="shared" si="39"/>
        <v>0</v>
      </c>
      <c r="AT41" s="2">
        <f t="shared" si="39"/>
        <v>0</v>
      </c>
    </row>
    <row r="42" ht="15.75" customHeight="1">
      <c r="A42" s="94" t="s">
        <v>224</v>
      </c>
      <c r="B42" s="94"/>
      <c r="C42" s="128">
        <f t="shared" ref="C42:O42" si="40">SUM(C27:C41)</f>
        <v>0</v>
      </c>
      <c r="D42" s="128">
        <f t="shared" si="40"/>
        <v>0</v>
      </c>
      <c r="E42" s="128">
        <f t="shared" si="40"/>
        <v>0</v>
      </c>
      <c r="F42" s="128">
        <f t="shared" si="40"/>
        <v>0</v>
      </c>
      <c r="G42" s="128">
        <f t="shared" si="40"/>
        <v>0</v>
      </c>
      <c r="H42" s="128">
        <f t="shared" si="40"/>
        <v>450</v>
      </c>
      <c r="I42" s="128">
        <f t="shared" si="40"/>
        <v>0</v>
      </c>
      <c r="J42" s="128">
        <f t="shared" si="40"/>
        <v>0</v>
      </c>
      <c r="K42" s="128">
        <f t="shared" si="40"/>
        <v>0</v>
      </c>
      <c r="L42" s="128">
        <f t="shared" si="40"/>
        <v>0</v>
      </c>
      <c r="M42" s="128">
        <f t="shared" si="40"/>
        <v>0</v>
      </c>
      <c r="N42" s="128">
        <f t="shared" si="40"/>
        <v>2350</v>
      </c>
      <c r="O42" s="128">
        <f t="shared" si="40"/>
        <v>2800</v>
      </c>
      <c r="P42" s="2"/>
      <c r="Q42" s="2"/>
      <c r="R42" s="2"/>
      <c r="S42" s="2"/>
      <c r="T42" s="2" t="s">
        <v>207</v>
      </c>
      <c r="U42" s="2">
        <v>7088.0</v>
      </c>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15.75" customHeight="1">
      <c r="A43" s="94"/>
      <c r="B43" s="94"/>
      <c r="C43" s="133"/>
      <c r="D43" s="133"/>
      <c r="E43" s="133"/>
      <c r="F43" s="133"/>
      <c r="G43" s="133"/>
      <c r="H43" s="133"/>
      <c r="I43" s="133"/>
      <c r="J43" s="133"/>
      <c r="K43" s="133"/>
      <c r="L43" s="133"/>
      <c r="M43" s="133"/>
      <c r="N43" s="133"/>
      <c r="O43" s="133"/>
      <c r="P43" s="2"/>
      <c r="Q43" s="2"/>
      <c r="R43" s="2"/>
      <c r="S43" s="2"/>
      <c r="T43" s="2" t="s">
        <v>209</v>
      </c>
      <c r="U43" s="2">
        <v>7090.0</v>
      </c>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ht="15.75" customHeight="1">
      <c r="A44" s="94" t="s">
        <v>51</v>
      </c>
      <c r="B44" s="94"/>
      <c r="C44" s="134">
        <f t="shared" ref="C44:O44" si="41">C24-C42</f>
        <v>0</v>
      </c>
      <c r="D44" s="134">
        <f t="shared" si="41"/>
        <v>0</v>
      </c>
      <c r="E44" s="134">
        <f t="shared" si="41"/>
        <v>0</v>
      </c>
      <c r="F44" s="134">
        <f t="shared" si="41"/>
        <v>0</v>
      </c>
      <c r="G44" s="134">
        <f t="shared" si="41"/>
        <v>0</v>
      </c>
      <c r="H44" s="134">
        <f t="shared" si="41"/>
        <v>-450</v>
      </c>
      <c r="I44" s="134">
        <f t="shared" si="41"/>
        <v>0</v>
      </c>
      <c r="J44" s="134">
        <f t="shared" si="41"/>
        <v>0</v>
      </c>
      <c r="K44" s="134">
        <f t="shared" si="41"/>
        <v>0</v>
      </c>
      <c r="L44" s="134">
        <f t="shared" si="41"/>
        <v>0</v>
      </c>
      <c r="M44" s="134">
        <f t="shared" si="41"/>
        <v>0</v>
      </c>
      <c r="N44" s="134">
        <f t="shared" si="41"/>
        <v>-2350</v>
      </c>
      <c r="O44" s="134">
        <f t="shared" si="41"/>
        <v>-2800</v>
      </c>
      <c r="P44" s="2"/>
      <c r="Q44" s="2"/>
      <c r="R44" s="2"/>
      <c r="S44" s="2"/>
      <c r="T44" s="2" t="str">
        <f>'Chart of Accounts'!I37</f>
        <v/>
      </c>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ht="15.75" customHeight="1">
      <c r="A45" s="2"/>
      <c r="B45" s="2"/>
      <c r="C45" s="2"/>
      <c r="D45" s="2"/>
      <c r="E45" s="2"/>
      <c r="F45" s="2"/>
      <c r="G45" s="2"/>
      <c r="H45" s="2"/>
      <c r="I45" s="2"/>
      <c r="J45" s="2"/>
      <c r="K45" s="2"/>
      <c r="L45" s="2"/>
      <c r="M45" s="2"/>
      <c r="N45" s="2"/>
      <c r="O45" s="2"/>
      <c r="P45" s="2"/>
      <c r="Q45" s="2"/>
      <c r="R45" s="2"/>
      <c r="S45" s="2"/>
      <c r="T45" s="2" t="str">
        <f>'Chart of Accounts'!I38</f>
        <v/>
      </c>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ht="15.75" customHeight="1">
      <c r="A46" s="2"/>
      <c r="B46" s="2"/>
      <c r="C46" s="2"/>
      <c r="D46" s="2"/>
      <c r="E46" s="2"/>
      <c r="F46" s="2"/>
      <c r="G46" s="2"/>
      <c r="H46" s="2"/>
      <c r="I46" s="2"/>
      <c r="J46" s="2"/>
      <c r="K46" s="2"/>
      <c r="L46" s="2"/>
      <c r="M46" s="2"/>
      <c r="N46" s="2"/>
      <c r="O46" s="2"/>
      <c r="P46" s="2"/>
      <c r="Q46" s="2"/>
      <c r="R46" s="2"/>
      <c r="S46" s="2"/>
      <c r="T46" s="2" t="str">
        <f>'Chart of Accounts'!I39</f>
        <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ht="15.75" customHeight="1">
      <c r="A47" s="2"/>
      <c r="B47" s="2"/>
      <c r="C47" s="2"/>
      <c r="D47" s="2"/>
      <c r="E47" s="2"/>
      <c r="F47" s="2"/>
      <c r="G47" s="2"/>
      <c r="H47" s="2"/>
      <c r="I47" s="2"/>
      <c r="J47" s="2"/>
      <c r="K47" s="2"/>
      <c r="L47" s="2"/>
      <c r="M47" s="2"/>
      <c r="N47" s="2"/>
      <c r="O47" s="2"/>
      <c r="P47" s="2"/>
      <c r="Q47" s="2"/>
      <c r="R47" s="2"/>
      <c r="S47" s="2"/>
      <c r="T47" s="2" t="str">
        <f>'Chart of Accounts'!I40</f>
        <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ht="15.75" customHeight="1">
      <c r="A48" s="2"/>
      <c r="B48" s="2"/>
      <c r="C48" s="2"/>
      <c r="D48" s="2"/>
      <c r="E48" s="2"/>
      <c r="F48" s="2"/>
      <c r="G48" s="2"/>
      <c r="H48" s="2"/>
      <c r="I48" s="2"/>
      <c r="J48" s="2"/>
      <c r="K48" s="2"/>
      <c r="L48" s="2"/>
      <c r="M48" s="2"/>
      <c r="N48" s="2"/>
      <c r="O48" s="2"/>
      <c r="P48" s="2"/>
      <c r="Q48" s="2"/>
      <c r="R48" s="2"/>
      <c r="S48" s="2"/>
      <c r="T48" s="2" t="str">
        <f>'Chart of Accounts'!I41</f>
        <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2"/>
      <c r="B49" s="2"/>
      <c r="C49" s="2"/>
      <c r="D49" s="2"/>
      <c r="E49" s="2"/>
      <c r="F49" s="2"/>
      <c r="G49" s="2"/>
      <c r="H49" s="2"/>
      <c r="I49" s="2"/>
      <c r="J49" s="2"/>
      <c r="K49" s="2"/>
      <c r="L49" s="2"/>
      <c r="M49" s="2"/>
      <c r="N49" s="2"/>
      <c r="O49" s="2"/>
      <c r="P49" s="2"/>
      <c r="Q49" s="2"/>
      <c r="R49" s="2"/>
      <c r="S49" s="2"/>
      <c r="T49" s="2" t="str">
        <f>'Chart of Accounts'!I42</f>
        <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ht="15.75" customHeight="1">
      <c r="A50" s="2"/>
      <c r="B50" s="2"/>
      <c r="C50" s="2"/>
      <c r="D50" s="2"/>
      <c r="E50" s="2"/>
      <c r="F50" s="2"/>
      <c r="G50" s="2"/>
      <c r="H50" s="2"/>
      <c r="I50" s="2"/>
      <c r="J50" s="2"/>
      <c r="K50" s="2"/>
      <c r="L50" s="2"/>
      <c r="M50" s="2"/>
      <c r="N50" s="2"/>
      <c r="O50" s="2"/>
      <c r="P50" s="2"/>
      <c r="Q50" s="2"/>
      <c r="R50" s="2"/>
      <c r="S50" s="2"/>
      <c r="T50" s="2" t="str">
        <f>'Chart of Accounts'!I43</f>
        <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15.75" customHeight="1">
      <c r="A51" s="2"/>
      <c r="B51" s="2"/>
      <c r="C51" s="2"/>
      <c r="D51" s="2"/>
      <c r="E51" s="2"/>
      <c r="F51" s="2"/>
      <c r="G51" s="2"/>
      <c r="H51" s="2"/>
      <c r="I51" s="2"/>
      <c r="J51" s="2"/>
      <c r="K51" s="2"/>
      <c r="L51" s="2"/>
      <c r="M51" s="2"/>
      <c r="N51" s="2"/>
      <c r="O51" s="2"/>
      <c r="P51" s="2"/>
      <c r="Q51" s="2"/>
      <c r="R51" s="2"/>
      <c r="S51" s="2"/>
      <c r="T51" s="2" t="str">
        <f>'Chart of Accounts'!I44</f>
        <v/>
      </c>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15.75" customHeight="1">
      <c r="A52" s="2"/>
      <c r="B52" s="2"/>
      <c r="C52" s="2"/>
      <c r="D52" s="2"/>
      <c r="E52" s="2"/>
      <c r="F52" s="2"/>
      <c r="G52" s="2"/>
      <c r="H52" s="2"/>
      <c r="I52" s="2"/>
      <c r="J52" s="2"/>
      <c r="K52" s="2"/>
      <c r="L52" s="2"/>
      <c r="M52" s="2"/>
      <c r="N52" s="2"/>
      <c r="O52" s="2"/>
      <c r="P52" s="2"/>
      <c r="Q52" s="2"/>
      <c r="R52" s="2"/>
      <c r="S52" s="2"/>
      <c r="T52" s="2" t="str">
        <f>'Chart of Accounts'!I45</f>
        <v/>
      </c>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15.75" customHeight="1">
      <c r="A53" s="2"/>
      <c r="B53" s="2"/>
      <c r="C53" s="2"/>
      <c r="D53" s="2"/>
      <c r="E53" s="2"/>
      <c r="F53" s="2"/>
      <c r="G53" s="2"/>
      <c r="H53" s="2"/>
      <c r="I53" s="2"/>
      <c r="J53" s="2"/>
      <c r="K53" s="2"/>
      <c r="L53" s="2"/>
      <c r="M53" s="2"/>
      <c r="N53" s="2"/>
      <c r="O53" s="2"/>
      <c r="P53" s="2"/>
      <c r="Q53" s="2"/>
      <c r="R53" s="2"/>
      <c r="S53" s="2"/>
      <c r="T53" s="2" t="str">
        <f>'Chart of Accounts'!I46</f>
        <v/>
      </c>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15.75" customHeight="1">
      <c r="A54" s="2"/>
      <c r="B54" s="2"/>
      <c r="C54" s="2"/>
      <c r="D54" s="2"/>
      <c r="E54" s="2"/>
      <c r="F54" s="2"/>
      <c r="G54" s="2"/>
      <c r="H54" s="2"/>
      <c r="I54" s="2"/>
      <c r="J54" s="2"/>
      <c r="K54" s="2"/>
      <c r="L54" s="2"/>
      <c r="M54" s="2"/>
      <c r="N54" s="2"/>
      <c r="O54" s="2"/>
      <c r="P54" s="2"/>
      <c r="Q54" s="2"/>
      <c r="R54" s="2"/>
      <c r="S54" s="2"/>
      <c r="T54" s="2" t="str">
        <f>'Chart of Accounts'!I47</f>
        <v/>
      </c>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ht="15.75" customHeight="1">
      <c r="A55" s="2"/>
      <c r="B55" s="2"/>
      <c r="C55" s="2"/>
      <c r="D55" s="2"/>
      <c r="E55" s="2"/>
      <c r="F55" s="2"/>
      <c r="G55" s="2"/>
      <c r="H55" s="2"/>
      <c r="I55" s="2"/>
      <c r="J55" s="2"/>
      <c r="K55" s="2"/>
      <c r="L55" s="2"/>
      <c r="M55" s="2"/>
      <c r="N55" s="2"/>
      <c r="O55" s="2"/>
      <c r="P55" s="2"/>
      <c r="Q55" s="2"/>
      <c r="R55" s="2"/>
      <c r="S55" s="2"/>
      <c r="T55" s="2" t="str">
        <f>'Chart of Accounts'!I48</f>
        <v/>
      </c>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ht="15.75" customHeight="1">
      <c r="A56" s="2"/>
      <c r="B56" s="2"/>
      <c r="C56" s="2"/>
      <c r="D56" s="2"/>
      <c r="E56" s="2"/>
      <c r="F56" s="2"/>
      <c r="G56" s="2"/>
      <c r="H56" s="2"/>
      <c r="I56" s="2"/>
      <c r="J56" s="2"/>
      <c r="K56" s="2"/>
      <c r="L56" s="2"/>
      <c r="M56" s="2"/>
      <c r="N56" s="2"/>
      <c r="O56" s="2"/>
      <c r="P56" s="2"/>
      <c r="Q56" s="2"/>
      <c r="R56" s="2"/>
      <c r="S56" s="2"/>
      <c r="T56" s="2" t="str">
        <f>'Chart of Accounts'!I49</f>
        <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2"/>
      <c r="B57" s="2"/>
      <c r="C57" s="2"/>
      <c r="D57" s="2"/>
      <c r="E57" s="2"/>
      <c r="F57" s="2"/>
      <c r="G57" s="2"/>
      <c r="H57" s="2"/>
      <c r="I57" s="2"/>
      <c r="J57" s="2"/>
      <c r="K57" s="2"/>
      <c r="L57" s="2"/>
      <c r="M57" s="2"/>
      <c r="N57" s="2"/>
      <c r="O57" s="2"/>
      <c r="P57" s="2"/>
      <c r="Q57" s="2"/>
      <c r="R57" s="2"/>
      <c r="S57" s="2"/>
      <c r="T57" s="2" t="str">
        <f>'Chart of Accounts'!I50</f>
        <v/>
      </c>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2"/>
      <c r="B58" s="2"/>
      <c r="C58" s="2"/>
      <c r="D58" s="2"/>
      <c r="E58" s="2"/>
      <c r="F58" s="2"/>
      <c r="G58" s="2"/>
      <c r="H58" s="2"/>
      <c r="I58" s="2"/>
      <c r="J58" s="2"/>
      <c r="K58" s="2"/>
      <c r="L58" s="2"/>
      <c r="M58" s="2"/>
      <c r="N58" s="2"/>
      <c r="O58" s="2"/>
      <c r="P58" s="2"/>
      <c r="Q58" s="2"/>
      <c r="R58" s="2"/>
      <c r="S58" s="2"/>
      <c r="T58" s="2" t="str">
        <f>'Chart of Accounts'!I52</f>
        <v/>
      </c>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39:A41">
      <formula1>$U$10:$U$43</formula1>
    </dataValidation>
    <dataValidation type="decimal" operator="greaterThanOrEqual" allowBlank="1" showErrorMessage="1" sqref="C9:N23 C27:N41">
      <formula1>0.0</formula1>
    </dataValidation>
  </dataValidations>
  <printOptions/>
  <pageMargins bottom="1.0" footer="0.0" header="0.0" left="0.75" right="0.75" top="1.0"/>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8.14"/>
    <col customWidth="1" min="16"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5.14"/>
    <col customWidth="1" hidden="1" min="34" max="34" width="17.0"/>
    <col customWidth="1" hidden="1" min="35" max="35" width="19.71"/>
    <col customWidth="1" hidden="1" min="36" max="44" width="10.0"/>
    <col customWidth="1" hidden="1" min="45" max="47"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c r="A3" s="2"/>
      <c r="B3" s="2"/>
      <c r="C3" s="2"/>
      <c r="D3" s="2"/>
      <c r="E3" s="2"/>
      <c r="F3" s="2"/>
      <c r="G3" s="22" t="str">
        <f>TLI!G3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118</v>
      </c>
      <c r="AH6" s="44" t="s">
        <v>33</v>
      </c>
      <c r="AI6" s="44" t="s">
        <v>34</v>
      </c>
      <c r="AJ6" s="44" t="s">
        <v>35</v>
      </c>
      <c r="AK6" s="44" t="s">
        <v>36</v>
      </c>
      <c r="AL6" s="44" t="s">
        <v>37</v>
      </c>
      <c r="AM6" s="44" t="s">
        <v>38</v>
      </c>
      <c r="AN6" s="44" t="s">
        <v>39</v>
      </c>
      <c r="AO6" s="44" t="s">
        <v>40</v>
      </c>
      <c r="AP6" s="44" t="s">
        <v>41</v>
      </c>
      <c r="AQ6" s="44" t="s">
        <v>42</v>
      </c>
      <c r="AR6" s="44" t="s">
        <v>43</v>
      </c>
      <c r="AS6" s="44" t="s">
        <v>44</v>
      </c>
      <c r="AT6" s="44" t="s">
        <v>45</v>
      </c>
      <c r="AU6" s="44" t="s">
        <v>46</v>
      </c>
    </row>
    <row r="7">
      <c r="A7" s="93"/>
      <c r="B7" s="94"/>
      <c r="C7" s="94"/>
      <c r="D7" s="95"/>
      <c r="E7" s="95"/>
      <c r="F7" s="95"/>
      <c r="G7" s="95"/>
      <c r="H7" s="95"/>
      <c r="I7" s="95"/>
      <c r="J7" s="95"/>
      <c r="K7" s="95"/>
      <c r="L7" s="95"/>
      <c r="M7" s="95"/>
      <c r="N7" s="95"/>
      <c r="O7" s="95"/>
      <c r="P7" s="95"/>
      <c r="Q7" s="95"/>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c r="AU7" s="2"/>
    </row>
    <row r="8">
      <c r="A8" s="94">
        <v>6045.0</v>
      </c>
      <c r="B8" s="94" t="s">
        <v>222</v>
      </c>
      <c r="C8" s="114">
        <v>0.0</v>
      </c>
      <c r="D8" s="114">
        <v>0.0</v>
      </c>
      <c r="E8" s="114">
        <v>0.0</v>
      </c>
      <c r="F8" s="114">
        <v>0.0</v>
      </c>
      <c r="G8" s="114">
        <v>0.0</v>
      </c>
      <c r="H8" s="114">
        <v>0.0</v>
      </c>
      <c r="I8" s="114">
        <v>0.0</v>
      </c>
      <c r="J8" s="114">
        <v>0.0</v>
      </c>
      <c r="K8" s="114">
        <v>0.0</v>
      </c>
      <c r="L8" s="114">
        <v>0.0</v>
      </c>
      <c r="M8" s="114">
        <v>0.0</v>
      </c>
      <c r="N8" s="114">
        <v>0.0</v>
      </c>
      <c r="O8" s="105">
        <f>SUM(C8:N8)</f>
        <v>0</v>
      </c>
      <c r="P8" s="2"/>
      <c r="Q8" s="2"/>
      <c r="R8" s="2"/>
      <c r="S8" s="2"/>
      <c r="T8" s="2"/>
      <c r="U8" s="2"/>
      <c r="V8" s="2"/>
      <c r="W8" s="2"/>
      <c r="X8" s="2"/>
      <c r="Y8" s="2"/>
      <c r="Z8" s="2"/>
      <c r="AA8" s="2" t="s">
        <v>52</v>
      </c>
      <c r="AB8" s="2" t="str">
        <f>IF(A8="","",A8&amp;"-000000")</f>
        <v>6045-000000</v>
      </c>
      <c r="AC8" s="2">
        <v>400.0</v>
      </c>
      <c r="AD8" s="2" t="str">
        <f>IF(LEN($O$1)=3,$O$1,IF(LEN($O$1)=2,0&amp;$O$1,IF(LEN($O$1)=1,0&amp;0&amp;$O$1,"ERROR")))</f>
        <v>083</v>
      </c>
      <c r="AE8" s="2"/>
      <c r="AF8" s="2"/>
      <c r="AG8" s="2"/>
      <c r="AH8" s="2">
        <v>110.0</v>
      </c>
      <c r="AI8" s="2" t="str">
        <f>Summary!$B$2</f>
        <v/>
      </c>
      <c r="AJ8" s="48">
        <f t="shared" ref="AJ8:AU8" si="1">IF(C8="",0,C8)</f>
        <v>0</v>
      </c>
      <c r="AK8" s="48">
        <f t="shared" si="1"/>
        <v>0</v>
      </c>
      <c r="AL8" s="48">
        <f t="shared" si="1"/>
        <v>0</v>
      </c>
      <c r="AM8" s="48">
        <f t="shared" si="1"/>
        <v>0</v>
      </c>
      <c r="AN8" s="48">
        <f t="shared" si="1"/>
        <v>0</v>
      </c>
      <c r="AO8" s="48">
        <f t="shared" si="1"/>
        <v>0</v>
      </c>
      <c r="AP8" s="48">
        <f t="shared" si="1"/>
        <v>0</v>
      </c>
      <c r="AQ8" s="48">
        <f t="shared" si="1"/>
        <v>0</v>
      </c>
      <c r="AR8" s="48">
        <f t="shared" si="1"/>
        <v>0</v>
      </c>
      <c r="AS8" s="48">
        <f t="shared" si="1"/>
        <v>0</v>
      </c>
      <c r="AT8" s="48">
        <f t="shared" si="1"/>
        <v>0</v>
      </c>
      <c r="AU8" s="48">
        <f t="shared" si="1"/>
        <v>0</v>
      </c>
    </row>
    <row r="9">
      <c r="A9" s="98"/>
      <c r="B9" s="94"/>
      <c r="C9" s="95"/>
      <c r="D9" s="95"/>
      <c r="E9" s="95"/>
      <c r="F9" s="95"/>
      <c r="G9" s="95"/>
      <c r="H9" s="95"/>
      <c r="I9" s="95"/>
      <c r="J9" s="95"/>
      <c r="K9" s="95"/>
      <c r="L9" s="95"/>
      <c r="M9" s="95"/>
      <c r="N9" s="95"/>
      <c r="O9" s="95"/>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c r="A10" s="94">
        <v>7002.0</v>
      </c>
      <c r="B10" s="94" t="s">
        <v>223</v>
      </c>
      <c r="C10" s="114">
        <v>0.0</v>
      </c>
      <c r="D10" s="114">
        <v>0.0</v>
      </c>
      <c r="E10" s="114">
        <v>0.0</v>
      </c>
      <c r="F10" s="114">
        <v>0.0</v>
      </c>
      <c r="G10" s="114">
        <v>0.0</v>
      </c>
      <c r="H10" s="114">
        <v>0.0</v>
      </c>
      <c r="I10" s="114">
        <v>0.0</v>
      </c>
      <c r="J10" s="114">
        <v>0.0</v>
      </c>
      <c r="K10" s="114">
        <v>0.0</v>
      </c>
      <c r="L10" s="114">
        <v>0.0</v>
      </c>
      <c r="M10" s="114">
        <v>0.0</v>
      </c>
      <c r="N10" s="114">
        <v>0.0</v>
      </c>
      <c r="O10" s="105">
        <f>SUM(C10:N10)</f>
        <v>0</v>
      </c>
      <c r="P10" s="2"/>
      <c r="Q10" s="2"/>
      <c r="R10" s="2"/>
      <c r="S10" s="2"/>
      <c r="T10" s="2"/>
      <c r="U10" s="2"/>
      <c r="V10" s="2"/>
      <c r="W10" s="2"/>
      <c r="X10" s="2"/>
      <c r="Y10" s="2"/>
      <c r="Z10" s="2"/>
      <c r="AA10" s="2" t="s">
        <v>52</v>
      </c>
      <c r="AB10" s="2" t="str">
        <f>IF(A10="","",A10&amp;"-000000")</f>
        <v>7002-000000</v>
      </c>
      <c r="AC10" s="2">
        <v>400.0</v>
      </c>
      <c r="AD10" s="2" t="str">
        <f>IF(LEN($O$1)=3,$O$1,IF(LEN($O$1)=2,0&amp;$O$1,IF(LEN($O$1)=1,0&amp;0&amp;$O$1,"ERROR")))</f>
        <v>083</v>
      </c>
      <c r="AE10" s="2"/>
      <c r="AF10" s="2"/>
      <c r="AG10" s="2"/>
      <c r="AH10" s="2">
        <v>110.0</v>
      </c>
      <c r="AI10" s="2" t="str">
        <f>Summary!$B$2</f>
        <v/>
      </c>
      <c r="AJ10" s="48">
        <f t="shared" ref="AJ10:AU10" si="2">IF(C10="",0,C10)</f>
        <v>0</v>
      </c>
      <c r="AK10" s="48">
        <f t="shared" si="2"/>
        <v>0</v>
      </c>
      <c r="AL10" s="48">
        <f t="shared" si="2"/>
        <v>0</v>
      </c>
      <c r="AM10" s="48">
        <f t="shared" si="2"/>
        <v>0</v>
      </c>
      <c r="AN10" s="48">
        <f t="shared" si="2"/>
        <v>0</v>
      </c>
      <c r="AO10" s="48">
        <f t="shared" si="2"/>
        <v>0</v>
      </c>
      <c r="AP10" s="48">
        <f t="shared" si="2"/>
        <v>0</v>
      </c>
      <c r="AQ10" s="48">
        <f t="shared" si="2"/>
        <v>0</v>
      </c>
      <c r="AR10" s="48">
        <f t="shared" si="2"/>
        <v>0</v>
      </c>
      <c r="AS10" s="48">
        <f t="shared" si="2"/>
        <v>0</v>
      </c>
      <c r="AT10" s="48">
        <f t="shared" si="2"/>
        <v>0</v>
      </c>
      <c r="AU10" s="48">
        <f t="shared" si="2"/>
        <v>0</v>
      </c>
    </row>
    <row r="11">
      <c r="A11" s="94"/>
      <c r="B11" s="94"/>
      <c r="C11" s="133"/>
      <c r="D11" s="133"/>
      <c r="E11" s="133"/>
      <c r="F11" s="133"/>
      <c r="G11" s="133"/>
      <c r="H11" s="133"/>
      <c r="I11" s="133"/>
      <c r="J11" s="133"/>
      <c r="K11" s="133"/>
      <c r="L11" s="133"/>
      <c r="M11" s="133"/>
      <c r="N11" s="133"/>
      <c r="O11" s="133"/>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c r="A12" s="94" t="s">
        <v>56</v>
      </c>
      <c r="B12" s="94"/>
      <c r="C12" s="135">
        <f t="shared" ref="C12:O12" si="3">C8-C10</f>
        <v>0</v>
      </c>
      <c r="D12" s="135">
        <f t="shared" si="3"/>
        <v>0</v>
      </c>
      <c r="E12" s="135">
        <f t="shared" si="3"/>
        <v>0</v>
      </c>
      <c r="F12" s="135">
        <f t="shared" si="3"/>
        <v>0</v>
      </c>
      <c r="G12" s="135">
        <f t="shared" si="3"/>
        <v>0</v>
      </c>
      <c r="H12" s="135">
        <f t="shared" si="3"/>
        <v>0</v>
      </c>
      <c r="I12" s="135">
        <f t="shared" si="3"/>
        <v>0</v>
      </c>
      <c r="J12" s="135">
        <f t="shared" si="3"/>
        <v>0</v>
      </c>
      <c r="K12" s="135">
        <f t="shared" si="3"/>
        <v>0</v>
      </c>
      <c r="L12" s="135">
        <f t="shared" si="3"/>
        <v>0</v>
      </c>
      <c r="M12" s="135">
        <f t="shared" si="3"/>
        <v>0</v>
      </c>
      <c r="N12" s="135">
        <f t="shared" si="3"/>
        <v>0</v>
      </c>
      <c r="O12" s="135">
        <f t="shared" si="3"/>
        <v>0</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row>
    <row r="1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decimal" operator="greaterThanOrEqual" allowBlank="1" showErrorMessage="1" sqref="C8:N8 C10:N10">
      <formula1>0.0</formula1>
    </dataValidation>
  </dataValidations>
  <printOptions/>
  <pageMargins bottom="1.0" footer="0.0" header="0.0" left="0.75" right="0.75" top="1.0"/>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43"/>
    <col customWidth="1" min="16"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'District Store'!G3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41"/>
      <c r="B7" s="42"/>
      <c r="C7" s="43"/>
      <c r="D7" s="43"/>
      <c r="E7" s="43"/>
      <c r="F7" s="43"/>
      <c r="G7" s="43"/>
      <c r="H7" s="43"/>
      <c r="I7" s="43"/>
      <c r="J7" s="43"/>
      <c r="K7" s="43"/>
      <c r="L7" s="43"/>
      <c r="M7" s="43"/>
      <c r="N7" s="43"/>
      <c r="O7" s="43"/>
      <c r="P7" s="2"/>
      <c r="Q7" s="2"/>
      <c r="R7" s="2"/>
      <c r="S7" s="2"/>
      <c r="T7" s="2"/>
      <c r="U7" s="2"/>
      <c r="V7" s="2"/>
      <c r="W7" s="2"/>
      <c r="X7" s="2"/>
      <c r="Y7" s="2"/>
      <c r="Z7" s="2"/>
      <c r="AA7" s="2"/>
      <c r="AB7" s="48"/>
      <c r="AC7" s="2"/>
      <c r="AD7" s="2"/>
      <c r="AE7" s="2"/>
      <c r="AF7" s="2"/>
      <c r="AG7" s="2"/>
      <c r="AH7" s="2"/>
      <c r="AI7" s="137"/>
      <c r="AJ7" s="137"/>
      <c r="AK7" s="137"/>
      <c r="AL7" s="137"/>
      <c r="AM7" s="137"/>
      <c r="AN7" s="137"/>
      <c r="AO7" s="137"/>
      <c r="AP7" s="137"/>
      <c r="AQ7" s="137"/>
      <c r="AR7" s="137"/>
      <c r="AS7" s="137"/>
      <c r="AT7" s="137"/>
    </row>
    <row r="8">
      <c r="A8" s="127" t="s">
        <v>58</v>
      </c>
      <c r="B8" s="94"/>
      <c r="C8" s="94"/>
      <c r="D8" s="95"/>
      <c r="E8" s="95"/>
      <c r="F8" s="95"/>
      <c r="G8" s="95"/>
      <c r="H8" s="95"/>
      <c r="I8" s="95"/>
      <c r="J8" s="95"/>
      <c r="K8" s="95"/>
      <c r="L8" s="95"/>
      <c r="M8" s="95"/>
      <c r="N8" s="95"/>
      <c r="O8" s="95"/>
      <c r="P8" s="95"/>
      <c r="Q8" s="95"/>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99">
        <v>6010.0</v>
      </c>
      <c r="B9" s="99" t="str">
        <f>IF(ISTEXT(VLOOKUP(A9,'Chart of Accounts'!$B$5:$C$50,2,FALSE)),VLOOKUP(A9,'Chart of Accounts'!$B$5:$C$50,2,FALSE),"")</f>
        <v>Donation Revenue</v>
      </c>
      <c r="C9" s="114"/>
      <c r="D9" s="114"/>
      <c r="E9" s="114"/>
      <c r="F9" s="114"/>
      <c r="G9" s="114"/>
      <c r="H9" s="114"/>
      <c r="I9" s="114"/>
      <c r="J9" s="114"/>
      <c r="K9" s="114"/>
      <c r="L9" s="114"/>
      <c r="M9" s="114"/>
      <c r="N9" s="114"/>
      <c r="O9" s="105">
        <f t="shared" ref="O9:O14" si="2">SUM(C9:N9)</f>
        <v>0</v>
      </c>
      <c r="P9" s="2"/>
      <c r="Q9" s="2"/>
      <c r="R9" s="2"/>
      <c r="S9" s="2"/>
      <c r="T9" s="2"/>
      <c r="U9" s="2"/>
      <c r="V9" s="2"/>
      <c r="W9" s="2"/>
      <c r="X9" s="2"/>
      <c r="Y9" s="2"/>
      <c r="Z9" s="2"/>
      <c r="AA9" s="2" t="s">
        <v>52</v>
      </c>
      <c r="AB9" s="2" t="str">
        <f t="shared" ref="AB9:AB16" si="3">IF(A9="","",A9&amp;"-000000")</f>
        <v>6010-000000</v>
      </c>
      <c r="AC9" s="2">
        <v>990.0</v>
      </c>
      <c r="AD9" s="2" t="str">
        <f t="shared" ref="AD9:AD16" si="4">IF(LEN($O$1)=3,$O$1,IF(LEN($O$1)=2,0&amp;$O$1,IF(LEN($O$1)=1,0&amp;0&amp;$O$1,"ERROR")))</f>
        <v>083</v>
      </c>
      <c r="AE9" s="2"/>
      <c r="AF9" s="2"/>
      <c r="AG9" s="2">
        <v>110.0</v>
      </c>
      <c r="AH9" s="2" t="str">
        <f>Summary!$B$2</f>
        <v/>
      </c>
      <c r="AI9" s="2">
        <f t="shared" ref="AI9:AT9" si="1">IF(C9="",0,C9)</f>
        <v>0</v>
      </c>
      <c r="AJ9" s="2">
        <f t="shared" si="1"/>
        <v>0</v>
      </c>
      <c r="AK9" s="2">
        <f t="shared" si="1"/>
        <v>0</v>
      </c>
      <c r="AL9" s="2">
        <f t="shared" si="1"/>
        <v>0</v>
      </c>
      <c r="AM9" s="2">
        <f t="shared" si="1"/>
        <v>0</v>
      </c>
      <c r="AN9" s="2">
        <f t="shared" si="1"/>
        <v>0</v>
      </c>
      <c r="AO9" s="2">
        <f t="shared" si="1"/>
        <v>0</v>
      </c>
      <c r="AP9" s="2">
        <f t="shared" si="1"/>
        <v>0</v>
      </c>
      <c r="AQ9" s="2">
        <f t="shared" si="1"/>
        <v>0</v>
      </c>
      <c r="AR9" s="2">
        <f t="shared" si="1"/>
        <v>0</v>
      </c>
      <c r="AS9" s="2">
        <f t="shared" si="1"/>
        <v>0</v>
      </c>
      <c r="AT9" s="2">
        <f t="shared" si="1"/>
        <v>0</v>
      </c>
    </row>
    <row r="10">
      <c r="A10" s="99">
        <v>6015.0</v>
      </c>
      <c r="B10" s="99" t="str">
        <f>IF(ISTEXT(VLOOKUP(A10,'Chart of Accounts'!$B$5:$C$50,2,FALSE)),VLOOKUP(A10,'Chart of Accounts'!$B$5:$C$50,2,FALSE),"")</f>
        <v>Interest Income</v>
      </c>
      <c r="C10" s="114"/>
      <c r="D10" s="114"/>
      <c r="E10" s="114"/>
      <c r="F10" s="114"/>
      <c r="G10" s="114"/>
      <c r="H10" s="114"/>
      <c r="I10" s="114"/>
      <c r="J10" s="114"/>
      <c r="K10" s="114"/>
      <c r="L10" s="114"/>
      <c r="M10" s="114"/>
      <c r="N10" s="114"/>
      <c r="O10" s="105">
        <f t="shared" si="2"/>
        <v>0</v>
      </c>
      <c r="P10" s="2"/>
      <c r="Q10" s="2"/>
      <c r="R10" s="2"/>
      <c r="S10" s="2"/>
      <c r="T10" s="2"/>
      <c r="U10" s="2"/>
      <c r="V10" s="2"/>
      <c r="W10" s="2"/>
      <c r="X10" s="2"/>
      <c r="Y10" s="2"/>
      <c r="Z10" s="2"/>
      <c r="AA10" s="2" t="s">
        <v>52</v>
      </c>
      <c r="AB10" s="2" t="str">
        <f t="shared" si="3"/>
        <v>6015-000000</v>
      </c>
      <c r="AC10" s="2">
        <v>990.0</v>
      </c>
      <c r="AD10" s="2" t="str">
        <f t="shared" si="4"/>
        <v>083</v>
      </c>
      <c r="AE10" s="2"/>
      <c r="AF10" s="2"/>
      <c r="AG10" s="2">
        <v>110.0</v>
      </c>
      <c r="AH10" s="2" t="str">
        <f>Summary!$B$2</f>
        <v/>
      </c>
      <c r="AI10" s="2">
        <f t="shared" ref="AI10:AT10" si="5">IF(C10="",0,C10)</f>
        <v>0</v>
      </c>
      <c r="AJ10" s="2">
        <f t="shared" si="5"/>
        <v>0</v>
      </c>
      <c r="AK10" s="2">
        <f t="shared" si="5"/>
        <v>0</v>
      </c>
      <c r="AL10" s="2">
        <f t="shared" si="5"/>
        <v>0</v>
      </c>
      <c r="AM10" s="2">
        <f t="shared" si="5"/>
        <v>0</v>
      </c>
      <c r="AN10" s="2">
        <f t="shared" si="5"/>
        <v>0</v>
      </c>
      <c r="AO10" s="2">
        <f t="shared" si="5"/>
        <v>0</v>
      </c>
      <c r="AP10" s="2">
        <f t="shared" si="5"/>
        <v>0</v>
      </c>
      <c r="AQ10" s="2">
        <f t="shared" si="5"/>
        <v>0</v>
      </c>
      <c r="AR10" s="2">
        <f t="shared" si="5"/>
        <v>0</v>
      </c>
      <c r="AS10" s="2">
        <f t="shared" si="5"/>
        <v>0</v>
      </c>
      <c r="AT10" s="2">
        <f t="shared" si="5"/>
        <v>0</v>
      </c>
    </row>
    <row r="11">
      <c r="A11" s="99">
        <v>6020.0</v>
      </c>
      <c r="B11" s="99" t="str">
        <f>IF(ISTEXT(VLOOKUP(A11,'Chart of Accounts'!$B$5:$C$50,2,FALSE)),VLOOKUP(A11,'Chart of Accounts'!$B$5:$C$50,2,FALSE),"")</f>
        <v>Miscellaneous Income</v>
      </c>
      <c r="C11" s="114"/>
      <c r="D11" s="114"/>
      <c r="E11" s="114"/>
      <c r="F11" s="114"/>
      <c r="G11" s="114"/>
      <c r="H11" s="114"/>
      <c r="I11" s="114"/>
      <c r="J11" s="114"/>
      <c r="K11" s="114"/>
      <c r="L11" s="114"/>
      <c r="M11" s="114"/>
      <c r="N11" s="114"/>
      <c r="O11" s="105">
        <f t="shared" si="2"/>
        <v>0</v>
      </c>
      <c r="P11" s="2"/>
      <c r="Q11" s="2"/>
      <c r="R11" s="2"/>
      <c r="S11" s="2"/>
      <c r="T11" s="2"/>
      <c r="U11" s="2"/>
      <c r="V11" s="2"/>
      <c r="W11" s="2"/>
      <c r="X11" s="2"/>
      <c r="Y11" s="2"/>
      <c r="Z11" s="2"/>
      <c r="AA11" s="2" t="s">
        <v>52</v>
      </c>
      <c r="AB11" s="2" t="str">
        <f t="shared" si="3"/>
        <v>6020-000000</v>
      </c>
      <c r="AC11" s="2">
        <v>990.0</v>
      </c>
      <c r="AD11" s="2" t="str">
        <f t="shared" si="4"/>
        <v>083</v>
      </c>
      <c r="AE11" s="2"/>
      <c r="AF11" s="2"/>
      <c r="AG11" s="2">
        <v>110.0</v>
      </c>
      <c r="AH11" s="2" t="str">
        <f>Summary!$B$2</f>
        <v/>
      </c>
      <c r="AI11" s="2">
        <f t="shared" ref="AI11:AT11" si="6">IF(C11="",0,C11)</f>
        <v>0</v>
      </c>
      <c r="AJ11" s="2">
        <f t="shared" si="6"/>
        <v>0</v>
      </c>
      <c r="AK11" s="2">
        <f t="shared" si="6"/>
        <v>0</v>
      </c>
      <c r="AL11" s="2">
        <f t="shared" si="6"/>
        <v>0</v>
      </c>
      <c r="AM11" s="2">
        <f t="shared" si="6"/>
        <v>0</v>
      </c>
      <c r="AN11" s="2">
        <f t="shared" si="6"/>
        <v>0</v>
      </c>
      <c r="AO11" s="2">
        <f t="shared" si="6"/>
        <v>0</v>
      </c>
      <c r="AP11" s="2">
        <f t="shared" si="6"/>
        <v>0</v>
      </c>
      <c r="AQ11" s="2">
        <f t="shared" si="6"/>
        <v>0</v>
      </c>
      <c r="AR11" s="2">
        <f t="shared" si="6"/>
        <v>0</v>
      </c>
      <c r="AS11" s="2">
        <f t="shared" si="6"/>
        <v>0</v>
      </c>
      <c r="AT11" s="2">
        <f t="shared" si="6"/>
        <v>0</v>
      </c>
    </row>
    <row r="12">
      <c r="A12" s="99">
        <v>6025.0</v>
      </c>
      <c r="B12" s="99" t="str">
        <f>IF(ISTEXT(VLOOKUP(A12,'Chart of Accounts'!$B$5:$C$50,2,FALSE)),VLOOKUP(A12,'Chart of Accounts'!$B$5:$C$50,2,FALSE),"")</f>
        <v>Registration &amp; Ticket Revenue</v>
      </c>
      <c r="C12" s="114">
        <v>1840.0</v>
      </c>
      <c r="D12" s="114"/>
      <c r="E12" s="114"/>
      <c r="F12" s="114"/>
      <c r="G12" s="114"/>
      <c r="H12" s="114"/>
      <c r="I12" s="114"/>
      <c r="J12" s="114"/>
      <c r="K12" s="114"/>
      <c r="L12" s="114"/>
      <c r="M12" s="114"/>
      <c r="N12" s="114"/>
      <c r="O12" s="105">
        <f t="shared" si="2"/>
        <v>1840</v>
      </c>
      <c r="P12" s="2"/>
      <c r="Q12" s="2"/>
      <c r="R12" s="2"/>
      <c r="S12" s="2"/>
      <c r="T12" s="2"/>
      <c r="U12" s="2"/>
      <c r="V12" s="2"/>
      <c r="W12" s="2"/>
      <c r="X12" s="2"/>
      <c r="Y12" s="2"/>
      <c r="Z12" s="2"/>
      <c r="AA12" s="2" t="s">
        <v>52</v>
      </c>
      <c r="AB12" s="2" t="str">
        <f t="shared" si="3"/>
        <v>6025-000000</v>
      </c>
      <c r="AC12" s="2">
        <v>990.0</v>
      </c>
      <c r="AD12" s="2" t="str">
        <f t="shared" si="4"/>
        <v>083</v>
      </c>
      <c r="AE12" s="2"/>
      <c r="AF12" s="2"/>
      <c r="AG12" s="2">
        <v>110.0</v>
      </c>
      <c r="AH12" s="2" t="str">
        <f>Summary!$B$2</f>
        <v/>
      </c>
      <c r="AI12" s="48">
        <f t="shared" ref="AI12:AT12" si="7">IF(C12="",0,C12)</f>
        <v>1840</v>
      </c>
      <c r="AJ12" s="2">
        <f t="shared" si="7"/>
        <v>0</v>
      </c>
      <c r="AK12" s="2">
        <f t="shared" si="7"/>
        <v>0</v>
      </c>
      <c r="AL12" s="2">
        <f t="shared" si="7"/>
        <v>0</v>
      </c>
      <c r="AM12" s="2">
        <f t="shared" si="7"/>
        <v>0</v>
      </c>
      <c r="AN12" s="2">
        <f t="shared" si="7"/>
        <v>0</v>
      </c>
      <c r="AO12" s="2">
        <f t="shared" si="7"/>
        <v>0</v>
      </c>
      <c r="AP12" s="2">
        <f t="shared" si="7"/>
        <v>0</v>
      </c>
      <c r="AQ12" s="2">
        <f t="shared" si="7"/>
        <v>0</v>
      </c>
      <c r="AR12" s="2">
        <f t="shared" si="7"/>
        <v>0</v>
      </c>
      <c r="AS12" s="2">
        <f t="shared" si="7"/>
        <v>0</v>
      </c>
      <c r="AT12" s="2">
        <f t="shared" si="7"/>
        <v>0</v>
      </c>
    </row>
    <row r="13">
      <c r="A13" s="99">
        <v>6030.0</v>
      </c>
      <c r="B13" s="99" t="str">
        <f>IF(ISTEXT(VLOOKUP(A13,'Chart of Accounts'!$B$5:$C$50,2,FALSE)),VLOOKUP(A13,'Chart of Accounts'!$B$5:$C$50,2,FALSE),"")</f>
        <v>Sponsorship/Advertising Revenue</v>
      </c>
      <c r="C13" s="114"/>
      <c r="D13" s="114"/>
      <c r="E13" s="114"/>
      <c r="F13" s="114"/>
      <c r="G13" s="114"/>
      <c r="H13" s="114"/>
      <c r="I13" s="114"/>
      <c r="J13" s="114"/>
      <c r="K13" s="114"/>
      <c r="L13" s="114"/>
      <c r="M13" s="114"/>
      <c r="N13" s="114"/>
      <c r="O13" s="105">
        <f t="shared" si="2"/>
        <v>0</v>
      </c>
      <c r="P13" s="2"/>
      <c r="Q13" s="2"/>
      <c r="R13" s="2"/>
      <c r="S13" s="2"/>
      <c r="T13" s="2"/>
      <c r="U13" s="2"/>
      <c r="V13" s="2"/>
      <c r="W13" s="2"/>
      <c r="X13" s="2"/>
      <c r="Y13" s="2"/>
      <c r="Z13" s="2"/>
      <c r="AA13" s="2" t="s">
        <v>52</v>
      </c>
      <c r="AB13" s="2" t="str">
        <f t="shared" si="3"/>
        <v>6030-000000</v>
      </c>
      <c r="AC13" s="2">
        <v>990.0</v>
      </c>
      <c r="AD13" s="2" t="str">
        <f t="shared" si="4"/>
        <v>083</v>
      </c>
      <c r="AE13" s="2"/>
      <c r="AF13" s="2"/>
      <c r="AG13" s="2">
        <v>110.0</v>
      </c>
      <c r="AH13" s="2" t="str">
        <f>Summary!$B$2</f>
        <v/>
      </c>
      <c r="AI13" s="2">
        <f t="shared" ref="AI13:AT13" si="8">IF(C13="",0,C13)</f>
        <v>0</v>
      </c>
      <c r="AJ13" s="2">
        <f t="shared" si="8"/>
        <v>0</v>
      </c>
      <c r="AK13" s="2">
        <f t="shared" si="8"/>
        <v>0</v>
      </c>
      <c r="AL13" s="2">
        <f t="shared" si="8"/>
        <v>0</v>
      </c>
      <c r="AM13" s="2">
        <f t="shared" si="8"/>
        <v>0</v>
      </c>
      <c r="AN13" s="2">
        <f t="shared" si="8"/>
        <v>0</v>
      </c>
      <c r="AO13" s="2">
        <f t="shared" si="8"/>
        <v>0</v>
      </c>
      <c r="AP13" s="2">
        <f t="shared" si="8"/>
        <v>0</v>
      </c>
      <c r="AQ13" s="2">
        <f t="shared" si="8"/>
        <v>0</v>
      </c>
      <c r="AR13" s="2">
        <f t="shared" si="8"/>
        <v>0</v>
      </c>
      <c r="AS13" s="2">
        <f t="shared" si="8"/>
        <v>0</v>
      </c>
      <c r="AT13" s="2">
        <f t="shared" si="8"/>
        <v>0</v>
      </c>
    </row>
    <row r="14">
      <c r="A14" s="99">
        <v>6035.0</v>
      </c>
      <c r="B14" s="99" t="str">
        <f>IF(ISTEXT(VLOOKUP(A14,'Chart of Accounts'!$B$5:$C$50,2,FALSE)),VLOOKUP(A14,'Chart of Accounts'!$B$5:$C$50,2,FALSE),"")</f>
        <v>Raffle Revenue</v>
      </c>
      <c r="C14" s="114"/>
      <c r="D14" s="114"/>
      <c r="E14" s="114"/>
      <c r="F14" s="114"/>
      <c r="G14" s="114"/>
      <c r="H14" s="114"/>
      <c r="I14" s="114"/>
      <c r="J14" s="114"/>
      <c r="K14" s="114"/>
      <c r="L14" s="114"/>
      <c r="M14" s="114"/>
      <c r="N14" s="114"/>
      <c r="O14" s="105">
        <f t="shared" si="2"/>
        <v>0</v>
      </c>
      <c r="P14" s="2"/>
      <c r="Q14" s="2"/>
      <c r="R14" s="2"/>
      <c r="S14" s="2"/>
      <c r="T14" s="2"/>
      <c r="U14" s="2"/>
      <c r="V14" s="2"/>
      <c r="W14" s="2"/>
      <c r="X14" s="2"/>
      <c r="Y14" s="2"/>
      <c r="Z14" s="2"/>
      <c r="AA14" s="2" t="s">
        <v>52</v>
      </c>
      <c r="AB14" s="2" t="str">
        <f t="shared" si="3"/>
        <v>6035-000000</v>
      </c>
      <c r="AC14" s="2">
        <v>990.0</v>
      </c>
      <c r="AD14" s="2" t="str">
        <f t="shared" si="4"/>
        <v>083</v>
      </c>
      <c r="AE14" s="2"/>
      <c r="AF14" s="2"/>
      <c r="AG14" s="2">
        <v>110.0</v>
      </c>
      <c r="AH14" s="2" t="str">
        <f>Summary!$B$2</f>
        <v/>
      </c>
      <c r="AI14" s="2">
        <f t="shared" ref="AI14:AT14" si="9">IF(C14="",0,C14)</f>
        <v>0</v>
      </c>
      <c r="AJ14" s="2">
        <f t="shared" si="9"/>
        <v>0</v>
      </c>
      <c r="AK14" s="2">
        <f t="shared" si="9"/>
        <v>0</v>
      </c>
      <c r="AL14" s="2">
        <f t="shared" si="9"/>
        <v>0</v>
      </c>
      <c r="AM14" s="2">
        <f t="shared" si="9"/>
        <v>0</v>
      </c>
      <c r="AN14" s="2">
        <f t="shared" si="9"/>
        <v>0</v>
      </c>
      <c r="AO14" s="2">
        <f t="shared" si="9"/>
        <v>0</v>
      </c>
      <c r="AP14" s="2">
        <f t="shared" si="9"/>
        <v>0</v>
      </c>
      <c r="AQ14" s="2">
        <f t="shared" si="9"/>
        <v>0</v>
      </c>
      <c r="AR14" s="2">
        <f t="shared" si="9"/>
        <v>0</v>
      </c>
      <c r="AS14" s="2">
        <f t="shared" si="9"/>
        <v>0</v>
      </c>
      <c r="AT14" s="2">
        <f t="shared" si="9"/>
        <v>0</v>
      </c>
    </row>
    <row r="15">
      <c r="A15" s="99">
        <v>6050.0</v>
      </c>
      <c r="B15" s="99" t="str">
        <f>IF(ISTEXT(VLOOKUP(A15,'Chart of Accounts'!$B$5:$C$50,2,FALSE)),VLOOKUP(A15,'Chart of Accounts'!$B$5:$C$50,2,FALSE),"")</f>
        <v>Refunds - Registration &amp; Tickets</v>
      </c>
      <c r="C15" s="114"/>
      <c r="D15" s="114"/>
      <c r="E15" s="114"/>
      <c r="F15" s="114"/>
      <c r="G15" s="114"/>
      <c r="H15" s="114"/>
      <c r="I15" s="114"/>
      <c r="J15" s="114"/>
      <c r="K15" s="114"/>
      <c r="L15" s="114"/>
      <c r="M15" s="114"/>
      <c r="N15" s="114"/>
      <c r="O15" s="105">
        <f t="shared" ref="O15:O16" si="11">-SUM(C15:N15)</f>
        <v>0</v>
      </c>
      <c r="P15" s="2"/>
      <c r="Q15" s="2"/>
      <c r="R15" s="2"/>
      <c r="S15" s="2"/>
      <c r="T15" s="2"/>
      <c r="U15" s="2"/>
      <c r="V15" s="2"/>
      <c r="W15" s="2"/>
      <c r="X15" s="2"/>
      <c r="Y15" s="2"/>
      <c r="Z15" s="2"/>
      <c r="AA15" s="2" t="s">
        <v>52</v>
      </c>
      <c r="AB15" s="2" t="str">
        <f t="shared" si="3"/>
        <v>6050-000000</v>
      </c>
      <c r="AC15" s="2">
        <v>990.0</v>
      </c>
      <c r="AD15" s="2" t="str">
        <f t="shared" si="4"/>
        <v>083</v>
      </c>
      <c r="AE15" s="2"/>
      <c r="AF15" s="2"/>
      <c r="AG15" s="2">
        <v>110.0</v>
      </c>
      <c r="AH15" s="2" t="str">
        <f>Summary!$B$2</f>
        <v/>
      </c>
      <c r="AI15" s="2">
        <f t="shared" ref="AI15:AT15" si="10">IF(C15="",0,C15)</f>
        <v>0</v>
      </c>
      <c r="AJ15" s="2">
        <f t="shared" si="10"/>
        <v>0</v>
      </c>
      <c r="AK15" s="2">
        <f t="shared" si="10"/>
        <v>0</v>
      </c>
      <c r="AL15" s="2">
        <f t="shared" si="10"/>
        <v>0</v>
      </c>
      <c r="AM15" s="2">
        <f t="shared" si="10"/>
        <v>0</v>
      </c>
      <c r="AN15" s="2">
        <f t="shared" si="10"/>
        <v>0</v>
      </c>
      <c r="AO15" s="2">
        <f t="shared" si="10"/>
        <v>0</v>
      </c>
      <c r="AP15" s="2">
        <f t="shared" si="10"/>
        <v>0</v>
      </c>
      <c r="AQ15" s="2">
        <f t="shared" si="10"/>
        <v>0</v>
      </c>
      <c r="AR15" s="2">
        <f t="shared" si="10"/>
        <v>0</v>
      </c>
      <c r="AS15" s="2">
        <f t="shared" si="10"/>
        <v>0</v>
      </c>
      <c r="AT15" s="2">
        <f t="shared" si="10"/>
        <v>0</v>
      </c>
    </row>
    <row r="16">
      <c r="A16" s="99">
        <v>6055.0</v>
      </c>
      <c r="B16" s="99" t="str">
        <f>IF(ISTEXT(VLOOKUP(A16,'Chart of Accounts'!$B$5:$C$50,2,FALSE)),VLOOKUP(A16,'Chart of Accounts'!$B$5:$C$50,2,FALSE),"")</f>
        <v>Refunds - Other</v>
      </c>
      <c r="C16" s="114"/>
      <c r="D16" s="114"/>
      <c r="E16" s="114"/>
      <c r="F16" s="114"/>
      <c r="G16" s="114"/>
      <c r="H16" s="114"/>
      <c r="I16" s="114"/>
      <c r="J16" s="114"/>
      <c r="K16" s="114"/>
      <c r="L16" s="114"/>
      <c r="M16" s="114"/>
      <c r="N16" s="114"/>
      <c r="O16" s="105">
        <f t="shared" si="11"/>
        <v>0</v>
      </c>
      <c r="P16" s="2"/>
      <c r="Q16" s="2"/>
      <c r="R16" s="2"/>
      <c r="S16" s="2"/>
      <c r="T16" s="2"/>
      <c r="U16" s="2"/>
      <c r="V16" s="2"/>
      <c r="W16" s="2"/>
      <c r="X16" s="2"/>
      <c r="Y16" s="2"/>
      <c r="Z16" s="2"/>
      <c r="AA16" s="2" t="s">
        <v>52</v>
      </c>
      <c r="AB16" s="2" t="str">
        <f t="shared" si="3"/>
        <v>6055-000000</v>
      </c>
      <c r="AC16" s="2">
        <v>990.0</v>
      </c>
      <c r="AD16" s="2" t="str">
        <f t="shared" si="4"/>
        <v>083</v>
      </c>
      <c r="AE16" s="2"/>
      <c r="AF16" s="2"/>
      <c r="AG16" s="2">
        <v>110.0</v>
      </c>
      <c r="AH16" s="2" t="str">
        <f>Summary!$B$2</f>
        <v/>
      </c>
      <c r="AI16" s="2">
        <f t="shared" ref="AI16:AT16" si="12">IF(C16="",0,C16)</f>
        <v>0</v>
      </c>
      <c r="AJ16" s="2">
        <f t="shared" si="12"/>
        <v>0</v>
      </c>
      <c r="AK16" s="2">
        <f t="shared" si="12"/>
        <v>0</v>
      </c>
      <c r="AL16" s="2">
        <f t="shared" si="12"/>
        <v>0</v>
      </c>
      <c r="AM16" s="2">
        <f t="shared" si="12"/>
        <v>0</v>
      </c>
      <c r="AN16" s="2">
        <f t="shared" si="12"/>
        <v>0</v>
      </c>
      <c r="AO16" s="2">
        <f t="shared" si="12"/>
        <v>0</v>
      </c>
      <c r="AP16" s="2">
        <f t="shared" si="12"/>
        <v>0</v>
      </c>
      <c r="AQ16" s="2">
        <f t="shared" si="12"/>
        <v>0</v>
      </c>
      <c r="AR16" s="2">
        <f t="shared" si="12"/>
        <v>0</v>
      </c>
      <c r="AS16" s="2">
        <f t="shared" si="12"/>
        <v>0</v>
      </c>
      <c r="AT16" s="2">
        <f t="shared" si="12"/>
        <v>0</v>
      </c>
    </row>
    <row r="17">
      <c r="A17" s="94"/>
      <c r="B17" s="94"/>
      <c r="C17" s="133"/>
      <c r="D17" s="133"/>
      <c r="E17" s="133"/>
      <c r="F17" s="133"/>
      <c r="G17" s="133"/>
      <c r="H17" s="133"/>
      <c r="I17" s="133"/>
      <c r="J17" s="133"/>
      <c r="K17" s="133"/>
      <c r="L17" s="133"/>
      <c r="M17" s="133"/>
      <c r="N17" s="133"/>
      <c r="O17" s="133"/>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c r="A18" s="94" t="s">
        <v>56</v>
      </c>
      <c r="B18" s="94"/>
      <c r="C18" s="135">
        <f t="shared" ref="C18:N18" si="13">SUM(C9:C14)-C15-C16</f>
        <v>1840</v>
      </c>
      <c r="D18" s="135">
        <f t="shared" si="13"/>
        <v>0</v>
      </c>
      <c r="E18" s="135">
        <f t="shared" si="13"/>
        <v>0</v>
      </c>
      <c r="F18" s="135">
        <f t="shared" si="13"/>
        <v>0</v>
      </c>
      <c r="G18" s="135">
        <f t="shared" si="13"/>
        <v>0</v>
      </c>
      <c r="H18" s="135">
        <f t="shared" si="13"/>
        <v>0</v>
      </c>
      <c r="I18" s="135">
        <f t="shared" si="13"/>
        <v>0</v>
      </c>
      <c r="J18" s="135">
        <f t="shared" si="13"/>
        <v>0</v>
      </c>
      <c r="K18" s="135">
        <f t="shared" si="13"/>
        <v>0</v>
      </c>
      <c r="L18" s="135">
        <f t="shared" si="13"/>
        <v>0</v>
      </c>
      <c r="M18" s="135">
        <f t="shared" si="13"/>
        <v>0</v>
      </c>
      <c r="N18" s="135">
        <f t="shared" si="13"/>
        <v>0</v>
      </c>
      <c r="O18" s="135">
        <f>SUM(O9:O16)</f>
        <v>1840</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decimal" operator="greaterThanOrEqual" allowBlank="1" showErrorMessage="1" sqref="C9:N16">
      <formula1>0.0</formula1>
    </dataValidation>
  </dataValidations>
  <printOptions/>
  <pageMargins bottom="1.0" footer="0.0" header="0.0" left="0.75" right="0.75" top="1.0"/>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3" width="17.57"/>
    <col customWidth="1" min="4" max="15" width="17.29"/>
    <col customWidth="1" min="16" max="19" width="9.14"/>
    <col customWidth="1" hidden="1" min="20" max="21" width="9.14"/>
    <col customWidth="1" min="22"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
      <c r="B1" s="2"/>
      <c r="C1" s="2"/>
      <c r="D1" s="2"/>
      <c r="E1" s="2"/>
      <c r="F1" s="2"/>
      <c r="G1" s="22" t="s">
        <v>1</v>
      </c>
      <c r="H1" s="2"/>
      <c r="I1" s="2"/>
      <c r="J1" s="2"/>
      <c r="K1" s="2"/>
      <c r="L1" s="2"/>
      <c r="M1" s="2"/>
      <c r="N1" s="24" t="s">
        <v>5</v>
      </c>
      <c r="O1" s="24">
        <f>Summary!B1</f>
        <v>83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c r="A2" s="1"/>
      <c r="B2" s="2"/>
      <c r="C2" s="2"/>
      <c r="D2" s="2"/>
      <c r="E2" s="2"/>
      <c r="F2" s="2"/>
      <c r="G2" s="22" t="s">
        <v>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c r="A3" s="2"/>
      <c r="B3" s="2"/>
      <c r="C3" s="2"/>
      <c r="D3" s="2"/>
      <c r="E3" s="2"/>
      <c r="F3" s="2"/>
      <c r="G3" s="22" t="str">
        <f>'Other Revenue'!G3</f>
        <v>2018-2019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ht="10.5" customHeight="1">
      <c r="A4" s="2"/>
      <c r="B4" s="2"/>
      <c r="C4" s="2"/>
      <c r="D4" s="2"/>
      <c r="E4" s="2"/>
      <c r="F4" s="2"/>
      <c r="G4" s="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c r="A5" s="1"/>
      <c r="B5" s="2"/>
      <c r="C5" s="36" t="str">
        <f>Summary!B2</f>
        <v/>
      </c>
      <c r="D5" s="37"/>
      <c r="E5" s="37"/>
      <c r="F5" s="37"/>
      <c r="G5" s="37"/>
      <c r="H5" s="37"/>
      <c r="I5" s="37"/>
      <c r="J5" s="37"/>
      <c r="K5" s="37"/>
      <c r="L5" s="37"/>
      <c r="M5" s="37"/>
      <c r="N5" s="37"/>
      <c r="O5" s="3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c r="A6" s="41" t="s">
        <v>22</v>
      </c>
      <c r="B6" s="42" t="s">
        <v>23</v>
      </c>
      <c r="C6" s="43">
        <f>Summary!B6</f>
        <v>43312</v>
      </c>
      <c r="D6" s="43">
        <f>Summary!C6</f>
        <v>43342</v>
      </c>
      <c r="E6" s="43">
        <f>Summary!D6</f>
        <v>43373</v>
      </c>
      <c r="F6" s="43">
        <f>Summary!E6</f>
        <v>43404</v>
      </c>
      <c r="G6" s="43">
        <f>Summary!F6</f>
        <v>43434</v>
      </c>
      <c r="H6" s="43">
        <f>Summary!G6</f>
        <v>43465</v>
      </c>
      <c r="I6" s="43">
        <f>Summary!H6</f>
        <v>43496</v>
      </c>
      <c r="J6" s="43">
        <f>Summary!I6</f>
        <v>43524</v>
      </c>
      <c r="K6" s="43">
        <f>Summary!J6</f>
        <v>43555</v>
      </c>
      <c r="L6" s="43">
        <f>Summary!K6</f>
        <v>43585</v>
      </c>
      <c r="M6" s="43">
        <f>Summary!L6</f>
        <v>43616</v>
      </c>
      <c r="N6" s="43">
        <f>Summary!M6</f>
        <v>43646</v>
      </c>
      <c r="O6" s="43" t="s">
        <v>8</v>
      </c>
      <c r="P6" s="2"/>
      <c r="Q6" s="2"/>
      <c r="R6" s="2"/>
      <c r="S6" s="2"/>
      <c r="T6" s="2"/>
      <c r="U6" s="2"/>
      <c r="V6" s="2"/>
      <c r="W6" s="2"/>
      <c r="X6" s="2"/>
      <c r="Y6" s="2"/>
      <c r="Z6" s="2"/>
      <c r="AA6" s="44" t="s">
        <v>28</v>
      </c>
      <c r="AB6" s="44" t="s">
        <v>29</v>
      </c>
      <c r="AC6" s="44" t="s">
        <v>30</v>
      </c>
      <c r="AD6" s="44" t="s">
        <v>31</v>
      </c>
      <c r="AE6" s="44" t="s">
        <v>118</v>
      </c>
      <c r="AF6" s="44" t="s">
        <v>32</v>
      </c>
      <c r="AG6" s="44" t="s">
        <v>33</v>
      </c>
      <c r="AH6" s="44" t="s">
        <v>34</v>
      </c>
      <c r="AI6" s="44" t="s">
        <v>35</v>
      </c>
      <c r="AJ6" s="44" t="s">
        <v>36</v>
      </c>
      <c r="AK6" s="44" t="s">
        <v>37</v>
      </c>
      <c r="AL6" s="44" t="s">
        <v>38</v>
      </c>
      <c r="AM6" s="44" t="s">
        <v>39</v>
      </c>
      <c r="AN6" s="44" t="s">
        <v>40</v>
      </c>
      <c r="AO6" s="44" t="s">
        <v>41</v>
      </c>
      <c r="AP6" s="44" t="s">
        <v>42</v>
      </c>
      <c r="AQ6" s="44" t="s">
        <v>43</v>
      </c>
      <c r="AR6" s="44" t="s">
        <v>44</v>
      </c>
      <c r="AS6" s="44" t="s">
        <v>45</v>
      </c>
      <c r="AT6" s="44" t="s">
        <v>46</v>
      </c>
    </row>
    <row r="7">
      <c r="A7" s="93"/>
      <c r="B7" s="94"/>
      <c r="C7" s="94"/>
      <c r="D7" s="95"/>
      <c r="E7" s="95"/>
      <c r="F7" s="95"/>
      <c r="G7" s="95"/>
      <c r="H7" s="95"/>
      <c r="I7" s="95"/>
      <c r="J7" s="95"/>
      <c r="K7" s="95"/>
      <c r="L7" s="95"/>
      <c r="M7" s="95"/>
      <c r="N7" s="95"/>
      <c r="O7" s="95"/>
      <c r="P7" s="2"/>
      <c r="Q7" s="2"/>
      <c r="R7" s="2"/>
      <c r="S7" s="2"/>
      <c r="T7" s="2"/>
      <c r="U7" s="2"/>
      <c r="V7" s="2"/>
      <c r="W7" s="2"/>
      <c r="X7" s="2"/>
      <c r="Y7" s="2"/>
      <c r="Z7" s="2"/>
      <c r="AA7" s="2"/>
      <c r="AB7" s="97"/>
      <c r="AC7" s="2"/>
      <c r="AD7" s="2"/>
      <c r="AE7" s="2"/>
      <c r="AF7" s="2"/>
      <c r="AG7" s="2"/>
      <c r="AH7" s="2"/>
      <c r="AI7" s="2"/>
      <c r="AJ7" s="2"/>
      <c r="AK7" s="2"/>
      <c r="AL7" s="2"/>
      <c r="AM7" s="2"/>
      <c r="AN7" s="2"/>
      <c r="AO7" s="2"/>
      <c r="AP7" s="2"/>
      <c r="AQ7" s="2"/>
      <c r="AR7" s="2"/>
      <c r="AS7" s="2"/>
      <c r="AT7" s="2"/>
    </row>
    <row r="8">
      <c r="A8" s="127" t="s">
        <v>225</v>
      </c>
      <c r="B8" s="98"/>
      <c r="C8" s="94"/>
      <c r="D8" s="95"/>
      <c r="E8" s="95"/>
      <c r="F8" s="95"/>
      <c r="G8" s="95"/>
      <c r="H8" s="95"/>
      <c r="I8" s="95"/>
      <c r="J8" s="95"/>
      <c r="K8" s="95"/>
      <c r="L8" s="95"/>
      <c r="M8" s="95"/>
      <c r="N8" s="95"/>
      <c r="O8" s="95"/>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c r="A9" s="138" t="s">
        <v>226</v>
      </c>
      <c r="B9" s="139"/>
      <c r="C9" s="95"/>
      <c r="D9" s="95"/>
      <c r="E9" s="95"/>
      <c r="F9" s="95"/>
      <c r="G9" s="95"/>
      <c r="H9" s="95"/>
      <c r="I9" s="95"/>
      <c r="J9" s="95"/>
      <c r="K9" s="95"/>
      <c r="L9" s="95"/>
      <c r="M9" s="95"/>
      <c r="N9" s="95"/>
      <c r="O9" s="95"/>
      <c r="P9" s="2"/>
      <c r="Q9" s="2"/>
      <c r="R9" s="2"/>
      <c r="S9" s="2"/>
      <c r="T9" s="106" t="s">
        <v>123</v>
      </c>
      <c r="U9" s="2"/>
      <c r="V9" s="2"/>
      <c r="W9" s="2"/>
      <c r="X9" s="2"/>
      <c r="Y9" s="2"/>
      <c r="Z9" s="2"/>
      <c r="AA9" s="2"/>
      <c r="AB9" s="2"/>
      <c r="AC9" s="2"/>
      <c r="AD9" s="2"/>
      <c r="AE9" s="2"/>
      <c r="AF9" s="2"/>
      <c r="AG9" s="2"/>
      <c r="AH9" s="2"/>
      <c r="AI9" s="2"/>
      <c r="AJ9" s="2"/>
      <c r="AK9" s="2"/>
      <c r="AL9" s="2"/>
      <c r="AM9" s="2"/>
      <c r="AN9" s="2"/>
      <c r="AO9" s="2"/>
      <c r="AP9" s="2"/>
      <c r="AQ9" s="2"/>
      <c r="AR9" s="2"/>
      <c r="AS9" s="2"/>
      <c r="AT9" s="2"/>
    </row>
    <row r="10" ht="20.25" customHeight="1">
      <c r="A10" s="99">
        <v>7006.0</v>
      </c>
      <c r="B10" s="130" t="str">
        <f>IF(ISTEXT("Marketing-"&amp;VLOOKUP(A10,'Chart of Accounts'!$B$5:$C$50,2,FALSE)),"Marketing-"&amp;VLOOKUP(A10,'Chart of Accounts'!$B$5:$C$50,2,FALSE),"")</f>
        <v>Marketing-Educational Materials</v>
      </c>
      <c r="C10" s="104"/>
      <c r="D10" s="104"/>
      <c r="E10" s="104"/>
      <c r="F10" s="104"/>
      <c r="G10" s="104"/>
      <c r="H10" s="104"/>
      <c r="I10" s="104"/>
      <c r="J10" s="104"/>
      <c r="K10" s="104"/>
      <c r="L10" s="104"/>
      <c r="M10" s="104"/>
      <c r="N10" s="104"/>
      <c r="O10" s="95">
        <f t="shared" ref="O10:O19" si="2">SUM(C10:N10)</f>
        <v>0</v>
      </c>
      <c r="P10" s="2"/>
      <c r="Q10" s="2"/>
      <c r="R10" s="2"/>
      <c r="S10" s="2"/>
      <c r="T10" s="2" t="s">
        <v>128</v>
      </c>
      <c r="U10" s="2">
        <v>7004.0</v>
      </c>
      <c r="V10" s="2"/>
      <c r="W10" s="2"/>
      <c r="X10" s="2"/>
      <c r="Y10" s="2"/>
      <c r="Z10" s="2"/>
      <c r="AA10" s="2" t="s">
        <v>52</v>
      </c>
      <c r="AB10" s="2" t="str">
        <f t="shared" ref="AB10:AB19" si="3">IF(A10="","",A10&amp;"-000000")</f>
        <v>7006-000000</v>
      </c>
      <c r="AC10" s="2">
        <v>510.0</v>
      </c>
      <c r="AD10" s="2" t="str">
        <f t="shared" ref="AD10:AD19" si="4">IF(LEN($O$1)=3,$O$1,IF(LEN($O$1)=2,0&amp;$O$1,IF(LEN($O$1)=1,0&amp;0&amp;$O$1,"ERROR")))</f>
        <v>083</v>
      </c>
      <c r="AE10" s="2"/>
      <c r="AF10" s="2"/>
      <c r="AG10" s="2">
        <v>110.0</v>
      </c>
      <c r="AH10" s="2" t="str">
        <f>Summary!$B$2</f>
        <v/>
      </c>
      <c r="AI10" s="2">
        <f t="shared" ref="AI10:AT10" si="1">IF(C10="",0,C10)</f>
        <v>0</v>
      </c>
      <c r="AJ10" s="2">
        <f t="shared" si="1"/>
        <v>0</v>
      </c>
      <c r="AK10" s="2">
        <f t="shared" si="1"/>
        <v>0</v>
      </c>
      <c r="AL10" s="2">
        <f t="shared" si="1"/>
        <v>0</v>
      </c>
      <c r="AM10" s="2">
        <f t="shared" si="1"/>
        <v>0</v>
      </c>
      <c r="AN10" s="2">
        <f t="shared" si="1"/>
        <v>0</v>
      </c>
      <c r="AO10" s="2">
        <f t="shared" si="1"/>
        <v>0</v>
      </c>
      <c r="AP10" s="2">
        <f t="shared" si="1"/>
        <v>0</v>
      </c>
      <c r="AQ10" s="2">
        <f t="shared" si="1"/>
        <v>0</v>
      </c>
      <c r="AR10" s="2">
        <f t="shared" si="1"/>
        <v>0</v>
      </c>
      <c r="AS10" s="2">
        <f t="shared" si="1"/>
        <v>0</v>
      </c>
      <c r="AT10" s="2">
        <f t="shared" si="1"/>
        <v>0</v>
      </c>
    </row>
    <row r="11" ht="20.25" customHeight="1">
      <c r="A11" s="99">
        <v>7008.0</v>
      </c>
      <c r="B11" s="130" t="str">
        <f>IF(ISTEXT("Marketing-"&amp;VLOOKUP(A11,'Chart of Accounts'!$B$5:$C$50,2,FALSE)),"Marketing-"&amp;VLOOKUP(A11,'Chart of Accounts'!$B$5:$C$50,2,FALSE),"")</f>
        <v>Marketing-Promotional Materials</v>
      </c>
      <c r="C11" s="104"/>
      <c r="D11" s="104"/>
      <c r="E11" s="104"/>
      <c r="F11" s="104"/>
      <c r="G11" s="104"/>
      <c r="H11" s="104"/>
      <c r="I11" s="104"/>
      <c r="J11" s="104"/>
      <c r="K11" s="104"/>
      <c r="L11" s="104"/>
      <c r="M11" s="104"/>
      <c r="N11" s="104"/>
      <c r="O11" s="95">
        <f t="shared" si="2"/>
        <v>0</v>
      </c>
      <c r="P11" s="2"/>
      <c r="Q11" s="2"/>
      <c r="R11" s="2"/>
      <c r="S11" s="2"/>
      <c r="T11" s="2" t="s">
        <v>133</v>
      </c>
      <c r="U11" s="2">
        <v>7006.0</v>
      </c>
      <c r="V11" s="2"/>
      <c r="W11" s="2"/>
      <c r="X11" s="2"/>
      <c r="Y11" s="2"/>
      <c r="Z11" s="2"/>
      <c r="AA11" s="2" t="s">
        <v>52</v>
      </c>
      <c r="AB11" s="2" t="str">
        <f t="shared" si="3"/>
        <v>7008-000000</v>
      </c>
      <c r="AC11" s="2">
        <v>510.0</v>
      </c>
      <c r="AD11" s="2" t="str">
        <f t="shared" si="4"/>
        <v>083</v>
      </c>
      <c r="AE11" s="2"/>
      <c r="AF11" s="2"/>
      <c r="AG11" s="2">
        <v>110.0</v>
      </c>
      <c r="AH11" s="2" t="str">
        <f>Summary!$B$2</f>
        <v/>
      </c>
      <c r="AI11" s="2">
        <f t="shared" ref="AI11:AT11" si="5">IF(C11="",0,C11)</f>
        <v>0</v>
      </c>
      <c r="AJ11" s="2">
        <f t="shared" si="5"/>
        <v>0</v>
      </c>
      <c r="AK11" s="2">
        <f t="shared" si="5"/>
        <v>0</v>
      </c>
      <c r="AL11" s="2">
        <f t="shared" si="5"/>
        <v>0</v>
      </c>
      <c r="AM11" s="2">
        <f t="shared" si="5"/>
        <v>0</v>
      </c>
      <c r="AN11" s="2">
        <f t="shared" si="5"/>
        <v>0</v>
      </c>
      <c r="AO11" s="2">
        <f t="shared" si="5"/>
        <v>0</v>
      </c>
      <c r="AP11" s="2">
        <f t="shared" si="5"/>
        <v>0</v>
      </c>
      <c r="AQ11" s="2">
        <f t="shared" si="5"/>
        <v>0</v>
      </c>
      <c r="AR11" s="2">
        <f t="shared" si="5"/>
        <v>0</v>
      </c>
      <c r="AS11" s="2">
        <f t="shared" si="5"/>
        <v>0</v>
      </c>
      <c r="AT11" s="2">
        <f t="shared" si="5"/>
        <v>0</v>
      </c>
    </row>
    <row r="12" ht="20.25" customHeight="1">
      <c r="A12" s="99">
        <v>7010.0</v>
      </c>
      <c r="B12" s="130" t="str">
        <f>IF(ISTEXT("Marketing-"&amp;VLOOKUP(A12,'Chart of Accounts'!$B$5:$C$50,2,FALSE)),"Marketing-"&amp;VLOOKUP(A12,'Chart of Accounts'!$B$5:$C$50,2,FALSE),"")</f>
        <v>Marketing-Awards Expense (Trophies, Plaques, Ribbons &amp; Certificates)</v>
      </c>
      <c r="C12" s="104"/>
      <c r="D12" s="104"/>
      <c r="E12" s="104"/>
      <c r="F12" s="104"/>
      <c r="G12" s="104"/>
      <c r="H12" s="104"/>
      <c r="I12" s="104"/>
      <c r="J12" s="104"/>
      <c r="K12" s="104"/>
      <c r="L12" s="104"/>
      <c r="M12" s="104"/>
      <c r="N12" s="104"/>
      <c r="O12" s="95">
        <f t="shared" si="2"/>
        <v>0</v>
      </c>
      <c r="P12" s="2"/>
      <c r="Q12" s="2"/>
      <c r="R12" s="2"/>
      <c r="S12" s="2"/>
      <c r="T12" s="2" t="s">
        <v>138</v>
      </c>
      <c r="U12" s="2">
        <v>7008.0</v>
      </c>
      <c r="V12" s="2"/>
      <c r="W12" s="2"/>
      <c r="X12" s="2"/>
      <c r="Y12" s="2"/>
      <c r="Z12" s="2"/>
      <c r="AA12" s="2" t="s">
        <v>52</v>
      </c>
      <c r="AB12" s="2" t="str">
        <f t="shared" si="3"/>
        <v>7010-000000</v>
      </c>
      <c r="AC12" s="2">
        <v>510.0</v>
      </c>
      <c r="AD12" s="2" t="str">
        <f t="shared" si="4"/>
        <v>083</v>
      </c>
      <c r="AE12" s="2"/>
      <c r="AF12" s="2"/>
      <c r="AG12" s="2">
        <v>110.0</v>
      </c>
      <c r="AH12" s="2" t="str">
        <f>Summary!$B$2</f>
        <v/>
      </c>
      <c r="AI12" s="2">
        <f t="shared" ref="AI12:AT12" si="6">IF(C12="",0,C12)</f>
        <v>0</v>
      </c>
      <c r="AJ12" s="2">
        <f t="shared" si="6"/>
        <v>0</v>
      </c>
      <c r="AK12" s="2">
        <f t="shared" si="6"/>
        <v>0</v>
      </c>
      <c r="AL12" s="2">
        <f t="shared" si="6"/>
        <v>0</v>
      </c>
      <c r="AM12" s="2">
        <f t="shared" si="6"/>
        <v>0</v>
      </c>
      <c r="AN12" s="2">
        <f t="shared" si="6"/>
        <v>0</v>
      </c>
      <c r="AO12" s="2">
        <f t="shared" si="6"/>
        <v>0</v>
      </c>
      <c r="AP12" s="2">
        <f t="shared" si="6"/>
        <v>0</v>
      </c>
      <c r="AQ12" s="2">
        <f t="shared" si="6"/>
        <v>0</v>
      </c>
      <c r="AR12" s="2">
        <f t="shared" si="6"/>
        <v>0</v>
      </c>
      <c r="AS12" s="2">
        <f t="shared" si="6"/>
        <v>0</v>
      </c>
      <c r="AT12" s="2">
        <f t="shared" si="6"/>
        <v>0</v>
      </c>
    </row>
    <row r="13" ht="20.25" customHeight="1">
      <c r="A13" s="99">
        <v>7012.0</v>
      </c>
      <c r="B13" s="130" t="str">
        <f>IF(ISTEXT("Marketing-"&amp;VLOOKUP(A13,'Chart of Accounts'!$B$5:$C$50,2,FALSE)),"Marketing-"&amp;VLOOKUP(A13,'Chart of Accounts'!$B$5:$C$50,2,FALSE),"")</f>
        <v>Marketing-Supplies &amp; Stationery Expense</v>
      </c>
      <c r="C13" s="104"/>
      <c r="D13" s="104"/>
      <c r="E13" s="104"/>
      <c r="F13" s="104"/>
      <c r="G13" s="104"/>
      <c r="H13" s="104"/>
      <c r="I13" s="104"/>
      <c r="J13" s="104"/>
      <c r="K13" s="104"/>
      <c r="L13" s="104"/>
      <c r="M13" s="104"/>
      <c r="N13" s="104"/>
      <c r="O13" s="95">
        <f t="shared" si="2"/>
        <v>0</v>
      </c>
      <c r="P13" s="2"/>
      <c r="Q13" s="2"/>
      <c r="R13" s="2"/>
      <c r="S13" s="2"/>
      <c r="T13" s="2" t="s">
        <v>146</v>
      </c>
      <c r="U13" s="2">
        <v>7010.0</v>
      </c>
      <c r="V13" s="2"/>
      <c r="W13" s="2"/>
      <c r="X13" s="2"/>
      <c r="Y13" s="2"/>
      <c r="Z13" s="2"/>
      <c r="AA13" s="2" t="s">
        <v>52</v>
      </c>
      <c r="AB13" s="2" t="str">
        <f t="shared" si="3"/>
        <v>7012-000000</v>
      </c>
      <c r="AC13" s="2">
        <v>510.0</v>
      </c>
      <c r="AD13" s="2" t="str">
        <f t="shared" si="4"/>
        <v>083</v>
      </c>
      <c r="AE13" s="2"/>
      <c r="AF13" s="2"/>
      <c r="AG13" s="2">
        <v>110.0</v>
      </c>
      <c r="AH13" s="2" t="str">
        <f>Summary!$B$2</f>
        <v/>
      </c>
      <c r="AI13" s="2">
        <f t="shared" ref="AI13:AT13" si="7">IF(C13="",0,C13)</f>
        <v>0</v>
      </c>
      <c r="AJ13" s="2">
        <f t="shared" si="7"/>
        <v>0</v>
      </c>
      <c r="AK13" s="2">
        <f t="shared" si="7"/>
        <v>0</v>
      </c>
      <c r="AL13" s="2">
        <f t="shared" si="7"/>
        <v>0</v>
      </c>
      <c r="AM13" s="2">
        <f t="shared" si="7"/>
        <v>0</v>
      </c>
      <c r="AN13" s="2">
        <f t="shared" si="7"/>
        <v>0</v>
      </c>
      <c r="AO13" s="2">
        <f t="shared" si="7"/>
        <v>0</v>
      </c>
      <c r="AP13" s="2">
        <f t="shared" si="7"/>
        <v>0</v>
      </c>
      <c r="AQ13" s="2">
        <f t="shared" si="7"/>
        <v>0</v>
      </c>
      <c r="AR13" s="2">
        <f t="shared" si="7"/>
        <v>0</v>
      </c>
      <c r="AS13" s="2">
        <f t="shared" si="7"/>
        <v>0</v>
      </c>
      <c r="AT13" s="2">
        <f t="shared" si="7"/>
        <v>0</v>
      </c>
    </row>
    <row r="14" ht="20.25" customHeight="1">
      <c r="A14" s="99">
        <v>7036.0</v>
      </c>
      <c r="B14" s="130" t="str">
        <f>IF(ISTEXT("Marketing-"&amp;VLOOKUP(A14,'Chart of Accounts'!$B$5:$C$50,2,FALSE)),"Marketing-"&amp;VLOOKUP(A14,'Chart of Accounts'!$B$5:$C$50,2,FALSE),"")</f>
        <v>Marketing-Advertising Expense</v>
      </c>
      <c r="C14" s="104"/>
      <c r="D14" s="104"/>
      <c r="E14" s="104"/>
      <c r="F14" s="104"/>
      <c r="G14" s="104"/>
      <c r="H14" s="104"/>
      <c r="I14" s="104"/>
      <c r="J14" s="104"/>
      <c r="K14" s="104"/>
      <c r="L14" s="104"/>
      <c r="M14" s="104"/>
      <c r="N14" s="104"/>
      <c r="O14" s="95">
        <f t="shared" si="2"/>
        <v>0</v>
      </c>
      <c r="P14" s="2"/>
      <c r="Q14" s="2"/>
      <c r="R14" s="2"/>
      <c r="S14" s="2"/>
      <c r="T14" s="2" t="s">
        <v>151</v>
      </c>
      <c r="U14" s="2">
        <v>7012.0</v>
      </c>
      <c r="V14" s="2"/>
      <c r="W14" s="2"/>
      <c r="X14" s="2"/>
      <c r="Y14" s="2"/>
      <c r="Z14" s="2"/>
      <c r="AA14" s="2" t="s">
        <v>52</v>
      </c>
      <c r="AB14" s="2" t="str">
        <f t="shared" si="3"/>
        <v>7036-000000</v>
      </c>
      <c r="AC14" s="2">
        <v>510.0</v>
      </c>
      <c r="AD14" s="2" t="str">
        <f t="shared" si="4"/>
        <v>083</v>
      </c>
      <c r="AE14" s="2"/>
      <c r="AF14" s="2"/>
      <c r="AG14" s="2">
        <v>110.0</v>
      </c>
      <c r="AH14" s="2" t="str">
        <f>Summary!$B$2</f>
        <v/>
      </c>
      <c r="AI14" s="2">
        <f t="shared" ref="AI14:AT14" si="8">IF(C14="",0,C14)</f>
        <v>0</v>
      </c>
      <c r="AJ14" s="2">
        <f t="shared" si="8"/>
        <v>0</v>
      </c>
      <c r="AK14" s="2">
        <f t="shared" si="8"/>
        <v>0</v>
      </c>
      <c r="AL14" s="2">
        <f t="shared" si="8"/>
        <v>0</v>
      </c>
      <c r="AM14" s="2">
        <f t="shared" si="8"/>
        <v>0</v>
      </c>
      <c r="AN14" s="2">
        <f t="shared" si="8"/>
        <v>0</v>
      </c>
      <c r="AO14" s="2">
        <f t="shared" si="8"/>
        <v>0</v>
      </c>
      <c r="AP14" s="2">
        <f t="shared" si="8"/>
        <v>0</v>
      </c>
      <c r="AQ14" s="2">
        <f t="shared" si="8"/>
        <v>0</v>
      </c>
      <c r="AR14" s="2">
        <f t="shared" si="8"/>
        <v>0</v>
      </c>
      <c r="AS14" s="2">
        <f t="shared" si="8"/>
        <v>0</v>
      </c>
      <c r="AT14" s="2">
        <f t="shared" si="8"/>
        <v>0</v>
      </c>
    </row>
    <row r="15" ht="20.25" customHeight="1">
      <c r="A15" s="99">
        <v>7044.0</v>
      </c>
      <c r="B15" s="130" t="str">
        <f>IF(ISTEXT("Marketing-"&amp;VLOOKUP(A15,'Chart of Accounts'!$B$5:$C$50,2,FALSE)),"Marketing-"&amp;VLOOKUP(A15,'Chart of Accounts'!$B$5:$C$50,2,FALSE),"")</f>
        <v>Marketing-Postage &amp; Shipping Expense</v>
      </c>
      <c r="C15" s="104"/>
      <c r="D15" s="104"/>
      <c r="E15" s="104"/>
      <c r="F15" s="104"/>
      <c r="G15" s="104"/>
      <c r="H15" s="104"/>
      <c r="I15" s="104"/>
      <c r="J15" s="104"/>
      <c r="K15" s="104"/>
      <c r="L15" s="104"/>
      <c r="M15" s="104"/>
      <c r="N15" s="104"/>
      <c r="O15" s="95">
        <f t="shared" si="2"/>
        <v>0</v>
      </c>
      <c r="P15" s="2"/>
      <c r="Q15" s="2"/>
      <c r="R15" s="2"/>
      <c r="S15" s="2"/>
      <c r="T15" s="2" t="s">
        <v>155</v>
      </c>
      <c r="U15" s="2">
        <v>7014.0</v>
      </c>
      <c r="V15" s="2"/>
      <c r="W15" s="2"/>
      <c r="X15" s="2"/>
      <c r="Y15" s="2"/>
      <c r="Z15" s="2"/>
      <c r="AA15" s="2" t="s">
        <v>52</v>
      </c>
      <c r="AB15" s="2" t="str">
        <f t="shared" si="3"/>
        <v>7044-000000</v>
      </c>
      <c r="AC15" s="2">
        <v>510.0</v>
      </c>
      <c r="AD15" s="2" t="str">
        <f t="shared" si="4"/>
        <v>083</v>
      </c>
      <c r="AE15" s="2"/>
      <c r="AF15" s="2"/>
      <c r="AG15" s="2">
        <v>110.0</v>
      </c>
      <c r="AH15" s="2" t="str">
        <f>Summary!$B$2</f>
        <v/>
      </c>
      <c r="AI15" s="2">
        <f t="shared" ref="AI15:AT15" si="9">IF(C15="",0,C15)</f>
        <v>0</v>
      </c>
      <c r="AJ15" s="2">
        <f t="shared" si="9"/>
        <v>0</v>
      </c>
      <c r="AK15" s="2">
        <f t="shared" si="9"/>
        <v>0</v>
      </c>
      <c r="AL15" s="2">
        <f t="shared" si="9"/>
        <v>0</v>
      </c>
      <c r="AM15" s="2">
        <f t="shared" si="9"/>
        <v>0</v>
      </c>
      <c r="AN15" s="2">
        <f t="shared" si="9"/>
        <v>0</v>
      </c>
      <c r="AO15" s="2">
        <f t="shared" si="9"/>
        <v>0</v>
      </c>
      <c r="AP15" s="2">
        <f t="shared" si="9"/>
        <v>0</v>
      </c>
      <c r="AQ15" s="2">
        <f t="shared" si="9"/>
        <v>0</v>
      </c>
      <c r="AR15" s="2">
        <f t="shared" si="9"/>
        <v>0</v>
      </c>
      <c r="AS15" s="2">
        <f t="shared" si="9"/>
        <v>0</v>
      </c>
      <c r="AT15" s="2">
        <f t="shared" si="9"/>
        <v>0</v>
      </c>
    </row>
    <row r="16" ht="20.25" customHeight="1">
      <c r="A16" s="99">
        <v>7082.0</v>
      </c>
      <c r="B16" s="130" t="str">
        <f>IF(ISTEXT("Marketing-"&amp;VLOOKUP(A16,'Chart of Accounts'!$B$5:$C$50,2,FALSE)),"Marketing-"&amp;VLOOKUP(A16,'Chart of Accounts'!$B$5:$C$50,2,FALSE),"")</f>
        <v>Marketing-Incentives</v>
      </c>
      <c r="C16" s="104">
        <v>0.0</v>
      </c>
      <c r="D16" s="104">
        <v>0.0</v>
      </c>
      <c r="E16" s="104">
        <v>700.0</v>
      </c>
      <c r="F16" s="104">
        <v>700.0</v>
      </c>
      <c r="G16" s="104">
        <v>700.0</v>
      </c>
      <c r="H16" s="104">
        <v>700.0</v>
      </c>
      <c r="I16" s="104">
        <v>700.0</v>
      </c>
      <c r="J16" s="104">
        <v>700.0</v>
      </c>
      <c r="K16" s="104">
        <v>700.0</v>
      </c>
      <c r="L16" s="104">
        <v>700.0</v>
      </c>
      <c r="M16" s="104">
        <v>700.0</v>
      </c>
      <c r="N16" s="104">
        <v>700.0</v>
      </c>
      <c r="O16" s="95">
        <f t="shared" si="2"/>
        <v>7000</v>
      </c>
      <c r="P16" s="2"/>
      <c r="Q16" s="2"/>
      <c r="R16" s="2"/>
      <c r="S16" s="2"/>
      <c r="T16" s="2" t="s">
        <v>159</v>
      </c>
      <c r="U16" s="2">
        <v>7016.0</v>
      </c>
      <c r="V16" s="2"/>
      <c r="W16" s="2"/>
      <c r="X16" s="2"/>
      <c r="Y16" s="2"/>
      <c r="Z16" s="2"/>
      <c r="AA16" s="2" t="s">
        <v>52</v>
      </c>
      <c r="AB16" s="2" t="str">
        <f t="shared" si="3"/>
        <v>7082-000000</v>
      </c>
      <c r="AC16" s="2">
        <v>510.0</v>
      </c>
      <c r="AD16" s="2" t="str">
        <f t="shared" si="4"/>
        <v>083</v>
      </c>
      <c r="AE16" s="2"/>
      <c r="AF16" s="2"/>
      <c r="AG16" s="2">
        <v>110.0</v>
      </c>
      <c r="AH16" s="2" t="str">
        <f>Summary!$B$2</f>
        <v/>
      </c>
      <c r="AI16" s="110">
        <f t="shared" ref="AI16:AT16" si="10">IF(C16="",0,C16)</f>
        <v>0</v>
      </c>
      <c r="AJ16" s="110">
        <f t="shared" si="10"/>
        <v>0</v>
      </c>
      <c r="AK16" s="110">
        <f t="shared" si="10"/>
        <v>700</v>
      </c>
      <c r="AL16" s="110">
        <f t="shared" si="10"/>
        <v>700</v>
      </c>
      <c r="AM16" s="110">
        <f t="shared" si="10"/>
        <v>700</v>
      </c>
      <c r="AN16" s="110">
        <f t="shared" si="10"/>
        <v>700</v>
      </c>
      <c r="AO16" s="110">
        <f t="shared" si="10"/>
        <v>700</v>
      </c>
      <c r="AP16" s="110">
        <f t="shared" si="10"/>
        <v>700</v>
      </c>
      <c r="AQ16" s="110">
        <f t="shared" si="10"/>
        <v>700</v>
      </c>
      <c r="AR16" s="110">
        <f t="shared" si="10"/>
        <v>700</v>
      </c>
      <c r="AS16" s="110">
        <f t="shared" si="10"/>
        <v>700</v>
      </c>
      <c r="AT16" s="110">
        <f t="shared" si="10"/>
        <v>700</v>
      </c>
    </row>
    <row r="17" ht="20.25" customHeight="1">
      <c r="A17" s="7"/>
      <c r="B17" s="130" t="str">
        <f>IF(ISTEXT("Marketing-"&amp;VLOOKUP(A17,'Chart of Accounts'!$B$5:$C$54,2,FALSE)),"Marketing-"&amp;VLOOKUP(A17,'Chart of Accounts'!$B$5:$C$54,2,FALSE),"")</f>
        <v/>
      </c>
      <c r="C17" s="104"/>
      <c r="D17" s="104"/>
      <c r="E17" s="104"/>
      <c r="F17" s="104"/>
      <c r="G17" s="104"/>
      <c r="H17" s="104"/>
      <c r="I17" s="104"/>
      <c r="J17" s="104"/>
      <c r="K17" s="104"/>
      <c r="L17" s="104"/>
      <c r="M17" s="104"/>
      <c r="N17" s="104"/>
      <c r="O17" s="95">
        <f t="shared" si="2"/>
        <v>0</v>
      </c>
      <c r="P17" s="2"/>
      <c r="Q17" s="2"/>
      <c r="R17" s="2"/>
      <c r="S17" s="2"/>
      <c r="T17" s="2" t="s">
        <v>163</v>
      </c>
      <c r="U17" s="2">
        <v>7018.0</v>
      </c>
      <c r="V17" s="2"/>
      <c r="W17" s="2"/>
      <c r="X17" s="2"/>
      <c r="Y17" s="2"/>
      <c r="Z17" s="2"/>
      <c r="AA17" s="2" t="s">
        <v>52</v>
      </c>
      <c r="AB17" s="2" t="str">
        <f t="shared" si="3"/>
        <v/>
      </c>
      <c r="AC17" s="2">
        <v>510.0</v>
      </c>
      <c r="AD17" s="2" t="str">
        <f t="shared" si="4"/>
        <v>083</v>
      </c>
      <c r="AE17" s="2"/>
      <c r="AF17" s="2"/>
      <c r="AG17" s="2">
        <v>110.0</v>
      </c>
      <c r="AH17" s="2" t="str">
        <f>Summary!$B$2</f>
        <v/>
      </c>
      <c r="AI17" s="2">
        <f t="shared" ref="AI17:AT17" si="11">IF(C17="",0,C17)</f>
        <v>0</v>
      </c>
      <c r="AJ17" s="2">
        <f t="shared" si="11"/>
        <v>0</v>
      </c>
      <c r="AK17" s="2">
        <f t="shared" si="11"/>
        <v>0</v>
      </c>
      <c r="AL17" s="2">
        <f t="shared" si="11"/>
        <v>0</v>
      </c>
      <c r="AM17" s="2">
        <f t="shared" si="11"/>
        <v>0</v>
      </c>
      <c r="AN17" s="2">
        <f t="shared" si="11"/>
        <v>0</v>
      </c>
      <c r="AO17" s="2">
        <f t="shared" si="11"/>
        <v>0</v>
      </c>
      <c r="AP17" s="2">
        <f t="shared" si="11"/>
        <v>0</v>
      </c>
      <c r="AQ17" s="2">
        <f t="shared" si="11"/>
        <v>0</v>
      </c>
      <c r="AR17" s="2">
        <f t="shared" si="11"/>
        <v>0</v>
      </c>
      <c r="AS17" s="2">
        <f t="shared" si="11"/>
        <v>0</v>
      </c>
      <c r="AT17" s="2">
        <f t="shared" si="11"/>
        <v>0</v>
      </c>
    </row>
    <row r="18" ht="20.25" customHeight="1">
      <c r="A18" s="7"/>
      <c r="B18" s="130" t="str">
        <f>IF(ISTEXT("Marketing-"&amp;VLOOKUP(A18,'Chart of Accounts'!$B$5:$C$54,2,FALSE)),"Marketing-"&amp;VLOOKUP(A18,'Chart of Accounts'!$B$5:$C$54,2,FALSE),"")</f>
        <v/>
      </c>
      <c r="C18" s="104"/>
      <c r="D18" s="104"/>
      <c r="E18" s="104"/>
      <c r="F18" s="104"/>
      <c r="G18" s="104"/>
      <c r="H18" s="104"/>
      <c r="I18" s="104"/>
      <c r="J18" s="104"/>
      <c r="K18" s="104"/>
      <c r="L18" s="104"/>
      <c r="M18" s="104"/>
      <c r="N18" s="104"/>
      <c r="O18" s="95">
        <f t="shared" si="2"/>
        <v>0</v>
      </c>
      <c r="P18" s="2"/>
      <c r="Q18" s="2"/>
      <c r="R18" s="2"/>
      <c r="S18" s="2"/>
      <c r="T18" s="2" t="s">
        <v>165</v>
      </c>
      <c r="U18" s="2">
        <v>7020.0</v>
      </c>
      <c r="V18" s="2"/>
      <c r="W18" s="2"/>
      <c r="X18" s="2"/>
      <c r="Y18" s="2"/>
      <c r="Z18" s="2"/>
      <c r="AA18" s="2" t="s">
        <v>52</v>
      </c>
      <c r="AB18" s="2" t="str">
        <f t="shared" si="3"/>
        <v/>
      </c>
      <c r="AC18" s="2">
        <v>510.0</v>
      </c>
      <c r="AD18" s="2" t="str">
        <f t="shared" si="4"/>
        <v>083</v>
      </c>
      <c r="AE18" s="2"/>
      <c r="AF18" s="2"/>
      <c r="AG18" s="2">
        <v>110.0</v>
      </c>
      <c r="AH18" s="2" t="str">
        <f>Summary!$B$2</f>
        <v/>
      </c>
      <c r="AI18" s="2">
        <f t="shared" ref="AI18:AT18" si="12">IF(C18="",0,C18)</f>
        <v>0</v>
      </c>
      <c r="AJ18" s="2">
        <f t="shared" si="12"/>
        <v>0</v>
      </c>
      <c r="AK18" s="2">
        <f t="shared" si="12"/>
        <v>0</v>
      </c>
      <c r="AL18" s="2">
        <f t="shared" si="12"/>
        <v>0</v>
      </c>
      <c r="AM18" s="2">
        <f t="shared" si="12"/>
        <v>0</v>
      </c>
      <c r="AN18" s="2">
        <f t="shared" si="12"/>
        <v>0</v>
      </c>
      <c r="AO18" s="2">
        <f t="shared" si="12"/>
        <v>0</v>
      </c>
      <c r="AP18" s="2">
        <f t="shared" si="12"/>
        <v>0</v>
      </c>
      <c r="AQ18" s="2">
        <f t="shared" si="12"/>
        <v>0</v>
      </c>
      <c r="AR18" s="2">
        <f t="shared" si="12"/>
        <v>0</v>
      </c>
      <c r="AS18" s="2">
        <f t="shared" si="12"/>
        <v>0</v>
      </c>
      <c r="AT18" s="2">
        <f t="shared" si="12"/>
        <v>0</v>
      </c>
    </row>
    <row r="19" ht="20.25" customHeight="1">
      <c r="A19" s="7"/>
      <c r="B19" s="130" t="str">
        <f>IF(ISTEXT("Marketing-"&amp;VLOOKUP(A19,'Chart of Accounts'!$B$5:$C$54,2,FALSE)),"Marketing-"&amp;VLOOKUP(A19,'Chart of Accounts'!$B$5:$C$54,2,FALSE),"")</f>
        <v/>
      </c>
      <c r="C19" s="104"/>
      <c r="D19" s="104"/>
      <c r="E19" s="104"/>
      <c r="F19" s="104"/>
      <c r="G19" s="104"/>
      <c r="H19" s="104"/>
      <c r="I19" s="104"/>
      <c r="J19" s="104"/>
      <c r="K19" s="104"/>
      <c r="L19" s="104"/>
      <c r="M19" s="104"/>
      <c r="N19" s="104"/>
      <c r="O19" s="95">
        <f t="shared" si="2"/>
        <v>0</v>
      </c>
      <c r="P19" s="2"/>
      <c r="Q19" s="2"/>
      <c r="R19" s="2"/>
      <c r="S19" s="2"/>
      <c r="T19" s="2" t="s">
        <v>168</v>
      </c>
      <c r="U19" s="2">
        <v>7022.0</v>
      </c>
      <c r="V19" s="2"/>
      <c r="W19" s="2"/>
      <c r="X19" s="2"/>
      <c r="Y19" s="2"/>
      <c r="Z19" s="2"/>
      <c r="AA19" s="2" t="s">
        <v>52</v>
      </c>
      <c r="AB19" s="2" t="str">
        <f t="shared" si="3"/>
        <v/>
      </c>
      <c r="AC19" s="2">
        <v>510.0</v>
      </c>
      <c r="AD19" s="2" t="str">
        <f t="shared" si="4"/>
        <v>083</v>
      </c>
      <c r="AE19" s="2"/>
      <c r="AF19" s="2"/>
      <c r="AG19" s="2">
        <v>110.0</v>
      </c>
      <c r="AH19" s="2" t="str">
        <f>Summary!$B$2</f>
        <v/>
      </c>
      <c r="AI19" s="2">
        <f t="shared" ref="AI19:AT19" si="13">IF(C19="",0,C19)</f>
        <v>0</v>
      </c>
      <c r="AJ19" s="2">
        <f t="shared" si="13"/>
        <v>0</v>
      </c>
      <c r="AK19" s="2">
        <f t="shared" si="13"/>
        <v>0</v>
      </c>
      <c r="AL19" s="2">
        <f t="shared" si="13"/>
        <v>0</v>
      </c>
      <c r="AM19" s="2">
        <f t="shared" si="13"/>
        <v>0</v>
      </c>
      <c r="AN19" s="2">
        <f t="shared" si="13"/>
        <v>0</v>
      </c>
      <c r="AO19" s="2">
        <f t="shared" si="13"/>
        <v>0</v>
      </c>
      <c r="AP19" s="2">
        <f t="shared" si="13"/>
        <v>0</v>
      </c>
      <c r="AQ19" s="2">
        <f t="shared" si="13"/>
        <v>0</v>
      </c>
      <c r="AR19" s="2">
        <f t="shared" si="13"/>
        <v>0</v>
      </c>
      <c r="AS19" s="2">
        <f t="shared" si="13"/>
        <v>0</v>
      </c>
      <c r="AT19" s="2">
        <f t="shared" si="13"/>
        <v>0</v>
      </c>
    </row>
    <row r="20" ht="20.25" customHeight="1">
      <c r="A20" s="93"/>
      <c r="B20" s="139"/>
      <c r="C20" s="140">
        <f t="shared" ref="C20:O20" si="14">SUM(C10:C19)</f>
        <v>0</v>
      </c>
      <c r="D20" s="140">
        <f t="shared" si="14"/>
        <v>0</v>
      </c>
      <c r="E20" s="140">
        <f t="shared" si="14"/>
        <v>700</v>
      </c>
      <c r="F20" s="140">
        <f t="shared" si="14"/>
        <v>700</v>
      </c>
      <c r="G20" s="140">
        <f t="shared" si="14"/>
        <v>700</v>
      </c>
      <c r="H20" s="140">
        <f t="shared" si="14"/>
        <v>700</v>
      </c>
      <c r="I20" s="140">
        <f t="shared" si="14"/>
        <v>700</v>
      </c>
      <c r="J20" s="140">
        <f t="shared" si="14"/>
        <v>700</v>
      </c>
      <c r="K20" s="140">
        <f t="shared" si="14"/>
        <v>700</v>
      </c>
      <c r="L20" s="140">
        <f t="shared" si="14"/>
        <v>700</v>
      </c>
      <c r="M20" s="140">
        <f t="shared" si="14"/>
        <v>700</v>
      </c>
      <c r="N20" s="140">
        <f t="shared" si="14"/>
        <v>700</v>
      </c>
      <c r="O20" s="140">
        <f t="shared" si="14"/>
        <v>7000</v>
      </c>
      <c r="P20" s="2"/>
      <c r="Q20" s="2"/>
      <c r="R20" s="2"/>
      <c r="S20" s="2"/>
      <c r="T20" s="2" t="s">
        <v>171</v>
      </c>
      <c r="U20" s="2">
        <v>7024.0</v>
      </c>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ht="20.25" customHeight="1">
      <c r="A21" s="93"/>
      <c r="B21" s="139"/>
      <c r="C21" s="95"/>
      <c r="D21" s="95"/>
      <c r="E21" s="95"/>
      <c r="F21" s="95"/>
      <c r="G21" s="95"/>
      <c r="H21" s="95"/>
      <c r="I21" s="95"/>
      <c r="J21" s="95"/>
      <c r="K21" s="95"/>
      <c r="L21" s="95"/>
      <c r="M21" s="95"/>
      <c r="N21" s="95"/>
      <c r="O21" s="95"/>
      <c r="P21" s="2"/>
      <c r="Q21" s="2"/>
      <c r="R21" s="2"/>
      <c r="S21" s="2"/>
      <c r="T21" s="2" t="s">
        <v>173</v>
      </c>
      <c r="U21" s="2">
        <v>7026.0</v>
      </c>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ht="20.25" customHeight="1">
      <c r="A22" s="138" t="s">
        <v>228</v>
      </c>
      <c r="B22" s="139"/>
      <c r="C22" s="95"/>
      <c r="D22" s="95"/>
      <c r="E22" s="95"/>
      <c r="F22" s="95"/>
      <c r="G22" s="95"/>
      <c r="H22" s="95"/>
      <c r="I22" s="95"/>
      <c r="J22" s="95"/>
      <c r="K22" s="95"/>
      <c r="L22" s="95"/>
      <c r="M22" s="95"/>
      <c r="N22" s="95"/>
      <c r="O22" s="95"/>
      <c r="P22" s="2"/>
      <c r="Q22" s="2"/>
      <c r="R22" s="2"/>
      <c r="S22" s="2"/>
      <c r="T22" s="2" t="s">
        <v>175</v>
      </c>
      <c r="U22" s="2">
        <v>7028.0</v>
      </c>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ht="20.25" customHeight="1">
      <c r="A23" s="99">
        <v>7004.0</v>
      </c>
      <c r="B23" s="130" t="str">
        <f>IF(ISTEXT("Marketing-"&amp;VLOOKUP(A23,'Chart of Accounts'!$B$5:$C$50,2,FALSE)),"Marketing-"&amp;VLOOKUP(A23,'Chart of Accounts'!$B$5:$C$50,2,FALSE),"")</f>
        <v>Marketing-Badges &amp; Pins</v>
      </c>
      <c r="C23" s="104"/>
      <c r="D23" s="104"/>
      <c r="E23" s="104"/>
      <c r="F23" s="104"/>
      <c r="G23" s="104"/>
      <c r="H23" s="104"/>
      <c r="I23" s="104"/>
      <c r="J23" s="104"/>
      <c r="K23" s="104"/>
      <c r="L23" s="104"/>
      <c r="M23" s="104"/>
      <c r="N23" s="104"/>
      <c r="O23" s="95">
        <f t="shared" ref="O23:O32" si="16">SUM(C23:N23)</f>
        <v>0</v>
      </c>
      <c r="P23" s="2"/>
      <c r="Q23" s="2"/>
      <c r="R23" s="2"/>
      <c r="S23" s="2"/>
      <c r="T23" s="2" t="s">
        <v>177</v>
      </c>
      <c r="U23" s="2">
        <v>7030.0</v>
      </c>
      <c r="V23" s="2"/>
      <c r="W23" s="2"/>
      <c r="X23" s="2"/>
      <c r="Y23" s="2"/>
      <c r="Z23" s="2"/>
      <c r="AA23" s="2" t="s">
        <v>52</v>
      </c>
      <c r="AB23" s="2" t="str">
        <f t="shared" ref="AB23:AB32" si="17">IF(A23="","",A23&amp;"-000000")</f>
        <v>7004-000000</v>
      </c>
      <c r="AC23" s="2">
        <v>520.0</v>
      </c>
      <c r="AD23" s="2" t="str">
        <f t="shared" ref="AD23:AD32" si="18">IF(LEN($O$1)=3,$O$1,IF(LEN($O$1)=2,0&amp;$O$1,IF(LEN($O$1)=1,0&amp;0&amp;$O$1,"ERROR")))</f>
        <v>083</v>
      </c>
      <c r="AE23" s="2"/>
      <c r="AF23" s="2"/>
      <c r="AG23" s="2">
        <v>110.0</v>
      </c>
      <c r="AH23" s="2" t="str">
        <f>Summary!$B$2</f>
        <v/>
      </c>
      <c r="AI23" s="2">
        <f t="shared" ref="AI23:AT23" si="15">IF(C23="",0,C23)</f>
        <v>0</v>
      </c>
      <c r="AJ23" s="2">
        <f t="shared" si="15"/>
        <v>0</v>
      </c>
      <c r="AK23" s="2">
        <f t="shared" si="15"/>
        <v>0</v>
      </c>
      <c r="AL23" s="2">
        <f t="shared" si="15"/>
        <v>0</v>
      </c>
      <c r="AM23" s="2">
        <f t="shared" si="15"/>
        <v>0</v>
      </c>
      <c r="AN23" s="2">
        <f t="shared" si="15"/>
        <v>0</v>
      </c>
      <c r="AO23" s="2">
        <f t="shared" si="15"/>
        <v>0</v>
      </c>
      <c r="AP23" s="2">
        <f t="shared" si="15"/>
        <v>0</v>
      </c>
      <c r="AQ23" s="2">
        <f t="shared" si="15"/>
        <v>0</v>
      </c>
      <c r="AR23" s="2">
        <f t="shared" si="15"/>
        <v>0</v>
      </c>
      <c r="AS23" s="2">
        <f t="shared" si="15"/>
        <v>0</v>
      </c>
      <c r="AT23" s="2">
        <f t="shared" si="15"/>
        <v>0</v>
      </c>
    </row>
    <row r="24" ht="20.25" customHeight="1">
      <c r="A24" s="99">
        <v>7006.0</v>
      </c>
      <c r="B24" s="130" t="str">
        <f>IF(ISTEXT("Marketing-"&amp;VLOOKUP(A24,'Chart of Accounts'!$B$5:$C$50,2,FALSE)),"Marketing-"&amp;VLOOKUP(A24,'Chart of Accounts'!$B$5:$C$50,2,FALSE),"")</f>
        <v>Marketing-Educational Materials</v>
      </c>
      <c r="C24" s="104"/>
      <c r="D24" s="104"/>
      <c r="E24" s="104"/>
      <c r="F24" s="104"/>
      <c r="G24" s="104"/>
      <c r="H24" s="104"/>
      <c r="I24" s="104"/>
      <c r="J24" s="104"/>
      <c r="K24" s="104"/>
      <c r="L24" s="104"/>
      <c r="M24" s="104"/>
      <c r="N24" s="104"/>
      <c r="O24" s="95">
        <f t="shared" si="16"/>
        <v>0</v>
      </c>
      <c r="P24" s="2"/>
      <c r="Q24" s="2"/>
      <c r="R24" s="2"/>
      <c r="S24" s="2"/>
      <c r="T24" s="2" t="s">
        <v>179</v>
      </c>
      <c r="U24" s="2">
        <v>7032.0</v>
      </c>
      <c r="V24" s="2"/>
      <c r="W24" s="2"/>
      <c r="X24" s="2"/>
      <c r="Y24" s="2"/>
      <c r="Z24" s="2"/>
      <c r="AA24" s="2" t="s">
        <v>52</v>
      </c>
      <c r="AB24" s="2" t="str">
        <f t="shared" si="17"/>
        <v>7006-000000</v>
      </c>
      <c r="AC24" s="2">
        <v>520.0</v>
      </c>
      <c r="AD24" s="2" t="str">
        <f t="shared" si="18"/>
        <v>083</v>
      </c>
      <c r="AE24" s="2"/>
      <c r="AF24" s="2"/>
      <c r="AG24" s="2">
        <v>110.0</v>
      </c>
      <c r="AH24" s="2" t="str">
        <f>Summary!$B$2</f>
        <v/>
      </c>
      <c r="AI24" s="2">
        <f t="shared" ref="AI24:AT24" si="19">IF(C24="",0,C24)</f>
        <v>0</v>
      </c>
      <c r="AJ24" s="2">
        <f t="shared" si="19"/>
        <v>0</v>
      </c>
      <c r="AK24" s="2">
        <f t="shared" si="19"/>
        <v>0</v>
      </c>
      <c r="AL24" s="2">
        <f t="shared" si="19"/>
        <v>0</v>
      </c>
      <c r="AM24" s="2">
        <f t="shared" si="19"/>
        <v>0</v>
      </c>
      <c r="AN24" s="2">
        <f t="shared" si="19"/>
        <v>0</v>
      </c>
      <c r="AO24" s="2">
        <f t="shared" si="19"/>
        <v>0</v>
      </c>
      <c r="AP24" s="2">
        <f t="shared" si="19"/>
        <v>0</v>
      </c>
      <c r="AQ24" s="2">
        <f t="shared" si="19"/>
        <v>0</v>
      </c>
      <c r="AR24" s="2">
        <f t="shared" si="19"/>
        <v>0</v>
      </c>
      <c r="AS24" s="2">
        <f t="shared" si="19"/>
        <v>0</v>
      </c>
      <c r="AT24" s="2">
        <f t="shared" si="19"/>
        <v>0</v>
      </c>
    </row>
    <row r="25" ht="20.25" customHeight="1">
      <c r="A25" s="99">
        <v>7008.0</v>
      </c>
      <c r="B25" s="130" t="str">
        <f>IF(ISTEXT("Marketing-"&amp;VLOOKUP(A25,'Chart of Accounts'!$B$5:$C$50,2,FALSE)),"Marketing-"&amp;VLOOKUP(A25,'Chart of Accounts'!$B$5:$C$50,2,FALSE),"")</f>
        <v>Marketing-Promotional Materials</v>
      </c>
      <c r="C25" s="104">
        <v>0.0</v>
      </c>
      <c r="D25" s="104">
        <v>0.0</v>
      </c>
      <c r="E25" s="104">
        <v>285.0</v>
      </c>
      <c r="F25" s="104">
        <v>0.0</v>
      </c>
      <c r="G25" s="104">
        <v>0.0</v>
      </c>
      <c r="H25" s="104">
        <v>0.0</v>
      </c>
      <c r="I25" s="104">
        <v>0.0</v>
      </c>
      <c r="J25" s="104">
        <v>0.0</v>
      </c>
      <c r="K25" s="104">
        <v>0.0</v>
      </c>
      <c r="L25" s="104">
        <v>0.0</v>
      </c>
      <c r="M25" s="104">
        <v>0.0</v>
      </c>
      <c r="N25" s="104">
        <v>0.0</v>
      </c>
      <c r="O25" s="95">
        <f t="shared" si="16"/>
        <v>285</v>
      </c>
      <c r="P25" s="2"/>
      <c r="Q25" s="2"/>
      <c r="R25" s="2"/>
      <c r="S25" s="2"/>
      <c r="T25" s="2" t="s">
        <v>181</v>
      </c>
      <c r="U25" s="2">
        <v>7034.0</v>
      </c>
      <c r="V25" s="2"/>
      <c r="W25" s="2"/>
      <c r="X25" s="2"/>
      <c r="Y25" s="2"/>
      <c r="Z25" s="2"/>
      <c r="AA25" s="2" t="s">
        <v>52</v>
      </c>
      <c r="AB25" s="2" t="str">
        <f t="shared" si="17"/>
        <v>7008-000000</v>
      </c>
      <c r="AC25" s="2">
        <v>520.0</v>
      </c>
      <c r="AD25" s="2" t="str">
        <f t="shared" si="18"/>
        <v>083</v>
      </c>
      <c r="AE25" s="2"/>
      <c r="AF25" s="2"/>
      <c r="AG25" s="2">
        <v>110.0</v>
      </c>
      <c r="AH25" s="2" t="str">
        <f>Summary!$B$2</f>
        <v/>
      </c>
      <c r="AI25" s="110">
        <f t="shared" ref="AI25:AT25" si="20">IF(C25="",0,C25)</f>
        <v>0</v>
      </c>
      <c r="AJ25" s="110">
        <f t="shared" si="20"/>
        <v>0</v>
      </c>
      <c r="AK25" s="110">
        <f t="shared" si="20"/>
        <v>285</v>
      </c>
      <c r="AL25" s="110">
        <f t="shared" si="20"/>
        <v>0</v>
      </c>
      <c r="AM25" s="110">
        <f t="shared" si="20"/>
        <v>0</v>
      </c>
      <c r="AN25" s="110">
        <f t="shared" si="20"/>
        <v>0</v>
      </c>
      <c r="AO25" s="110">
        <f t="shared" si="20"/>
        <v>0</v>
      </c>
      <c r="AP25" s="110">
        <f t="shared" si="20"/>
        <v>0</v>
      </c>
      <c r="AQ25" s="110">
        <f t="shared" si="20"/>
        <v>0</v>
      </c>
      <c r="AR25" s="110">
        <f t="shared" si="20"/>
        <v>0</v>
      </c>
      <c r="AS25" s="110">
        <f t="shared" si="20"/>
        <v>0</v>
      </c>
      <c r="AT25" s="110">
        <f t="shared" si="20"/>
        <v>0</v>
      </c>
    </row>
    <row r="26" ht="20.25" customHeight="1">
      <c r="A26" s="99">
        <v>7010.0</v>
      </c>
      <c r="B26" s="130" t="str">
        <f>IF(ISTEXT("Marketing-"&amp;VLOOKUP(A26,'Chart of Accounts'!$B$5:$C$50,2,FALSE)),"Marketing-"&amp;VLOOKUP(A26,'Chart of Accounts'!$B$5:$C$50,2,FALSE),"")</f>
        <v>Marketing-Awards Expense (Trophies, Plaques, Ribbons &amp; Certificates)</v>
      </c>
      <c r="C26" s="104"/>
      <c r="D26" s="104"/>
      <c r="E26" s="104"/>
      <c r="F26" s="104"/>
      <c r="G26" s="104"/>
      <c r="H26" s="104"/>
      <c r="I26" s="104"/>
      <c r="J26" s="104"/>
      <c r="K26" s="104"/>
      <c r="L26" s="104"/>
      <c r="M26" s="104"/>
      <c r="N26" s="104"/>
      <c r="O26" s="95">
        <f t="shared" si="16"/>
        <v>0</v>
      </c>
      <c r="P26" s="2"/>
      <c r="Q26" s="2"/>
      <c r="R26" s="2"/>
      <c r="S26" s="2"/>
      <c r="T26" s="2" t="s">
        <v>183</v>
      </c>
      <c r="U26" s="2">
        <v>7036.0</v>
      </c>
      <c r="V26" s="2"/>
      <c r="W26" s="2"/>
      <c r="X26" s="2"/>
      <c r="Y26" s="2"/>
      <c r="Z26" s="2"/>
      <c r="AA26" s="2" t="s">
        <v>52</v>
      </c>
      <c r="AB26" s="2" t="str">
        <f t="shared" si="17"/>
        <v>7010-000000</v>
      </c>
      <c r="AC26" s="2">
        <v>520.0</v>
      </c>
      <c r="AD26" s="2" t="str">
        <f t="shared" si="18"/>
        <v>083</v>
      </c>
      <c r="AE26" s="2"/>
      <c r="AF26" s="2"/>
      <c r="AG26" s="2">
        <v>110.0</v>
      </c>
      <c r="AH26" s="2" t="str">
        <f>Summary!$B$2</f>
        <v/>
      </c>
      <c r="AI26" s="2">
        <f t="shared" ref="AI26:AT26" si="21">IF(C26="",0,C26)</f>
        <v>0</v>
      </c>
      <c r="AJ26" s="2">
        <f t="shared" si="21"/>
        <v>0</v>
      </c>
      <c r="AK26" s="2">
        <f t="shared" si="21"/>
        <v>0</v>
      </c>
      <c r="AL26" s="2">
        <f t="shared" si="21"/>
        <v>0</v>
      </c>
      <c r="AM26" s="2">
        <f t="shared" si="21"/>
        <v>0</v>
      </c>
      <c r="AN26" s="2">
        <f t="shared" si="21"/>
        <v>0</v>
      </c>
      <c r="AO26" s="2">
        <f t="shared" si="21"/>
        <v>0</v>
      </c>
      <c r="AP26" s="2">
        <f t="shared" si="21"/>
        <v>0</v>
      </c>
      <c r="AQ26" s="2">
        <f t="shared" si="21"/>
        <v>0</v>
      </c>
      <c r="AR26" s="2">
        <f t="shared" si="21"/>
        <v>0</v>
      </c>
      <c r="AS26" s="2">
        <f t="shared" si="21"/>
        <v>0</v>
      </c>
      <c r="AT26" s="2">
        <f t="shared" si="21"/>
        <v>0</v>
      </c>
    </row>
    <row r="27" ht="20.25" customHeight="1">
      <c r="A27" s="99">
        <v>7036.0</v>
      </c>
      <c r="B27" s="130" t="str">
        <f>IF(ISTEXT("Marketing-"&amp;VLOOKUP(A27,'Chart of Accounts'!$B$5:$C$50,2,FALSE)),"Marketing-"&amp;VLOOKUP(A27,'Chart of Accounts'!$B$5:$C$50,2,FALSE),"")</f>
        <v>Marketing-Advertising Expense</v>
      </c>
      <c r="C27" s="104">
        <v>0.0</v>
      </c>
      <c r="D27" s="104">
        <v>0.0</v>
      </c>
      <c r="E27" s="104">
        <f>200+100</f>
        <v>300</v>
      </c>
      <c r="F27" s="104">
        <f>200+125</f>
        <v>325</v>
      </c>
      <c r="G27" s="104">
        <f t="shared" ref="G27:H27" si="22">300+150</f>
        <v>450</v>
      </c>
      <c r="H27" s="104">
        <f t="shared" si="22"/>
        <v>450</v>
      </c>
      <c r="I27" s="104">
        <f>300+175</f>
        <v>475</v>
      </c>
      <c r="J27" s="104">
        <f>400+175</f>
        <v>575</v>
      </c>
      <c r="K27" s="104">
        <f>400+200</f>
        <v>600</v>
      </c>
      <c r="L27" s="104">
        <f t="shared" ref="L27:M27" si="23">400+225</f>
        <v>625</v>
      </c>
      <c r="M27" s="104">
        <f t="shared" si="23"/>
        <v>625</v>
      </c>
      <c r="N27" s="104">
        <f>400+250</f>
        <v>650</v>
      </c>
      <c r="O27" s="95">
        <f t="shared" si="16"/>
        <v>5075</v>
      </c>
      <c r="P27" s="2"/>
      <c r="Q27" s="2"/>
      <c r="R27" s="2"/>
      <c r="S27" s="2"/>
      <c r="T27" s="2" t="s">
        <v>184</v>
      </c>
      <c r="U27" s="2">
        <v>7038.0</v>
      </c>
      <c r="V27" s="2"/>
      <c r="W27" s="2"/>
      <c r="X27" s="2"/>
      <c r="Y27" s="2"/>
      <c r="Z27" s="2"/>
      <c r="AA27" s="2" t="s">
        <v>52</v>
      </c>
      <c r="AB27" s="2" t="str">
        <f t="shared" si="17"/>
        <v>7036-000000</v>
      </c>
      <c r="AC27" s="2">
        <v>520.0</v>
      </c>
      <c r="AD27" s="2" t="str">
        <f t="shared" si="18"/>
        <v>083</v>
      </c>
      <c r="AE27" s="2"/>
      <c r="AF27" s="2"/>
      <c r="AG27" s="2">
        <v>110.0</v>
      </c>
      <c r="AH27" s="2" t="str">
        <f>Summary!$B$2</f>
        <v/>
      </c>
      <c r="AI27" s="110">
        <f t="shared" ref="AI27:AT27" si="24">IF(C27="",0,C27)</f>
        <v>0</v>
      </c>
      <c r="AJ27" s="110">
        <f t="shared" si="24"/>
        <v>0</v>
      </c>
      <c r="AK27" s="110">
        <f t="shared" si="24"/>
        <v>300</v>
      </c>
      <c r="AL27" s="110">
        <f t="shared" si="24"/>
        <v>325</v>
      </c>
      <c r="AM27" s="110">
        <f t="shared" si="24"/>
        <v>450</v>
      </c>
      <c r="AN27" s="110">
        <f t="shared" si="24"/>
        <v>450</v>
      </c>
      <c r="AO27" s="110">
        <f t="shared" si="24"/>
        <v>475</v>
      </c>
      <c r="AP27" s="110">
        <f t="shared" si="24"/>
        <v>575</v>
      </c>
      <c r="AQ27" s="110">
        <f t="shared" si="24"/>
        <v>600</v>
      </c>
      <c r="AR27" s="110">
        <f t="shared" si="24"/>
        <v>625</v>
      </c>
      <c r="AS27" s="110">
        <f t="shared" si="24"/>
        <v>625</v>
      </c>
      <c r="AT27" s="110">
        <f t="shared" si="24"/>
        <v>650</v>
      </c>
    </row>
    <row r="28" ht="20.25" customHeight="1">
      <c r="A28" s="99">
        <v>7040.0</v>
      </c>
      <c r="B28" s="130" t="str">
        <f>IF(ISTEXT("Marketing-"&amp;VLOOKUP(A28,'Chart of Accounts'!$B$5:$C$50,2,FALSE)),"Marketing-"&amp;VLOOKUP(A28,'Chart of Accounts'!$B$5:$C$50,2,FALSE),"")</f>
        <v>Marketing-Trade Show Registration Expense</v>
      </c>
      <c r="C28" s="104"/>
      <c r="D28" s="104"/>
      <c r="E28" s="104"/>
      <c r="F28" s="104"/>
      <c r="G28" s="104"/>
      <c r="H28" s="104"/>
      <c r="I28" s="104"/>
      <c r="J28" s="104"/>
      <c r="K28" s="104"/>
      <c r="L28" s="104"/>
      <c r="M28" s="104"/>
      <c r="N28" s="104"/>
      <c r="O28" s="95">
        <f t="shared" si="16"/>
        <v>0</v>
      </c>
      <c r="P28" s="2"/>
      <c r="Q28" s="2"/>
      <c r="R28" s="2"/>
      <c r="S28" s="2"/>
      <c r="T28" s="2" t="s">
        <v>185</v>
      </c>
      <c r="U28" s="2">
        <v>7040.0</v>
      </c>
      <c r="V28" s="2"/>
      <c r="W28" s="2"/>
      <c r="X28" s="2"/>
      <c r="Y28" s="2"/>
      <c r="Z28" s="2"/>
      <c r="AA28" s="2" t="s">
        <v>52</v>
      </c>
      <c r="AB28" s="2" t="str">
        <f t="shared" si="17"/>
        <v>7040-000000</v>
      </c>
      <c r="AC28" s="2">
        <v>520.0</v>
      </c>
      <c r="AD28" s="2" t="str">
        <f t="shared" si="18"/>
        <v>083</v>
      </c>
      <c r="AE28" s="2"/>
      <c r="AF28" s="2"/>
      <c r="AG28" s="2">
        <v>110.0</v>
      </c>
      <c r="AH28" s="2" t="str">
        <f>Summary!$B$2</f>
        <v/>
      </c>
      <c r="AI28" s="2">
        <f t="shared" ref="AI28:AT28" si="25">IF(C28="",0,C28)</f>
        <v>0</v>
      </c>
      <c r="AJ28" s="2">
        <f t="shared" si="25"/>
        <v>0</v>
      </c>
      <c r="AK28" s="2">
        <f t="shared" si="25"/>
        <v>0</v>
      </c>
      <c r="AL28" s="2">
        <f t="shared" si="25"/>
        <v>0</v>
      </c>
      <c r="AM28" s="2">
        <f t="shared" si="25"/>
        <v>0</v>
      </c>
      <c r="AN28" s="2">
        <f t="shared" si="25"/>
        <v>0</v>
      </c>
      <c r="AO28" s="2">
        <f t="shared" si="25"/>
        <v>0</v>
      </c>
      <c r="AP28" s="2">
        <f t="shared" si="25"/>
        <v>0</v>
      </c>
      <c r="AQ28" s="2">
        <f t="shared" si="25"/>
        <v>0</v>
      </c>
      <c r="AR28" s="2">
        <f t="shared" si="25"/>
        <v>0</v>
      </c>
      <c r="AS28" s="2">
        <f t="shared" si="25"/>
        <v>0</v>
      </c>
      <c r="AT28" s="2">
        <f t="shared" si="25"/>
        <v>0</v>
      </c>
    </row>
    <row r="29" ht="20.25" customHeight="1">
      <c r="A29" s="99">
        <v>7086.0</v>
      </c>
      <c r="B29" s="130" t="str">
        <f>IF(ISTEXT("Marketing-"&amp;VLOOKUP(A29,'Chart of Accounts'!$B$5:$C$50,2,FALSE)),"Marketing-"&amp;VLOOKUP(A29,'Chart of Accounts'!$B$5:$C$50,2,FALSE),"")</f>
        <v>Marketing-Miscellaneous Expenses</v>
      </c>
      <c r="C29" s="104">
        <v>0.0</v>
      </c>
      <c r="D29" s="104">
        <v>0.0</v>
      </c>
      <c r="E29" s="104">
        <v>200.0</v>
      </c>
      <c r="F29" s="104">
        <v>200.0</v>
      </c>
      <c r="G29" s="104">
        <v>200.0</v>
      </c>
      <c r="H29" s="104">
        <v>200.0</v>
      </c>
      <c r="I29" s="104">
        <v>200.0</v>
      </c>
      <c r="J29" s="104">
        <v>200.0</v>
      </c>
      <c r="K29" s="104">
        <v>200.0</v>
      </c>
      <c r="L29" s="104">
        <v>200.0</v>
      </c>
      <c r="M29" s="104">
        <v>200.0</v>
      </c>
      <c r="N29" s="104">
        <v>200.0</v>
      </c>
      <c r="O29" s="95">
        <f t="shared" si="16"/>
        <v>2000</v>
      </c>
      <c r="P29" s="2"/>
      <c r="Q29" s="2"/>
      <c r="R29" s="2"/>
      <c r="S29" s="2"/>
      <c r="T29" s="2" t="s">
        <v>186</v>
      </c>
      <c r="U29" s="2">
        <v>7042.0</v>
      </c>
      <c r="V29" s="2"/>
      <c r="W29" s="2"/>
      <c r="X29" s="2"/>
      <c r="Y29" s="2"/>
      <c r="Z29" s="2"/>
      <c r="AA29" s="2" t="s">
        <v>52</v>
      </c>
      <c r="AB29" s="2" t="str">
        <f t="shared" si="17"/>
        <v>7086-000000</v>
      </c>
      <c r="AC29" s="2">
        <v>520.0</v>
      </c>
      <c r="AD29" s="2" t="str">
        <f t="shared" si="18"/>
        <v>083</v>
      </c>
      <c r="AE29" s="2"/>
      <c r="AF29" s="2"/>
      <c r="AG29" s="2">
        <v>110.0</v>
      </c>
      <c r="AH29" s="2" t="str">
        <f>Summary!$B$2</f>
        <v/>
      </c>
      <c r="AI29" s="110">
        <f t="shared" ref="AI29:AT29" si="26">IF(C29="",0,C29)</f>
        <v>0</v>
      </c>
      <c r="AJ29" s="110">
        <f t="shared" si="26"/>
        <v>0</v>
      </c>
      <c r="AK29" s="110">
        <f t="shared" si="26"/>
        <v>200</v>
      </c>
      <c r="AL29" s="110">
        <f t="shared" si="26"/>
        <v>200</v>
      </c>
      <c r="AM29" s="110">
        <f t="shared" si="26"/>
        <v>200</v>
      </c>
      <c r="AN29" s="110">
        <f t="shared" si="26"/>
        <v>200</v>
      </c>
      <c r="AO29" s="110">
        <f t="shared" si="26"/>
        <v>200</v>
      </c>
      <c r="AP29" s="110">
        <f t="shared" si="26"/>
        <v>200</v>
      </c>
      <c r="AQ29" s="110">
        <f t="shared" si="26"/>
        <v>200</v>
      </c>
      <c r="AR29" s="110">
        <f t="shared" si="26"/>
        <v>200</v>
      </c>
      <c r="AS29" s="110">
        <f t="shared" si="26"/>
        <v>200</v>
      </c>
      <c r="AT29" s="110">
        <f t="shared" si="26"/>
        <v>200</v>
      </c>
    </row>
    <row r="30" ht="20.25" customHeight="1">
      <c r="A30" s="7">
        <v>7082.0</v>
      </c>
      <c r="B30" s="130" t="str">
        <f>IF(ISTEXT("Marketing-"&amp;VLOOKUP(A30,'Chart of Accounts'!$B$5:$C$54,2,FALSE)),"Marketing-"&amp;VLOOKUP(A30,'Chart of Accounts'!$B$5:$C$54,2,FALSE),"")</f>
        <v>Marketing-Incentives</v>
      </c>
      <c r="C30" s="104">
        <v>0.0</v>
      </c>
      <c r="D30" s="104">
        <v>0.0</v>
      </c>
      <c r="E30" s="104">
        <v>0.0</v>
      </c>
      <c r="F30" s="104">
        <v>0.0</v>
      </c>
      <c r="G30" s="104">
        <v>800.0</v>
      </c>
      <c r="H30" s="104">
        <v>0.0</v>
      </c>
      <c r="I30" s="104">
        <v>0.0</v>
      </c>
      <c r="J30" s="104"/>
      <c r="K30" s="104">
        <v>0.0</v>
      </c>
      <c r="L30" s="104">
        <v>600.0</v>
      </c>
      <c r="M30" s="104">
        <v>0.0</v>
      </c>
      <c r="N30" s="104">
        <v>7200.0</v>
      </c>
      <c r="O30" s="95">
        <f t="shared" si="16"/>
        <v>8600</v>
      </c>
      <c r="P30" s="2"/>
      <c r="Q30" s="2"/>
      <c r="R30" s="2"/>
      <c r="S30" s="2"/>
      <c r="T30" s="2" t="s">
        <v>187</v>
      </c>
      <c r="U30" s="2">
        <v>7044.0</v>
      </c>
      <c r="V30" s="2"/>
      <c r="W30" s="2"/>
      <c r="X30" s="2"/>
      <c r="Y30" s="2"/>
      <c r="Z30" s="2"/>
      <c r="AA30" s="2" t="s">
        <v>52</v>
      </c>
      <c r="AB30" s="2" t="str">
        <f t="shared" si="17"/>
        <v>7082-000000</v>
      </c>
      <c r="AC30" s="2">
        <v>520.0</v>
      </c>
      <c r="AD30" s="2" t="str">
        <f t="shared" si="18"/>
        <v>083</v>
      </c>
      <c r="AE30" s="2"/>
      <c r="AF30" s="2"/>
      <c r="AG30" s="2">
        <v>110.0</v>
      </c>
      <c r="AH30" s="2" t="str">
        <f>Summary!$B$2</f>
        <v/>
      </c>
      <c r="AI30" s="110">
        <f t="shared" ref="AI30:AT30" si="27">IF(C30="",0,C30)</f>
        <v>0</v>
      </c>
      <c r="AJ30" s="110">
        <f t="shared" si="27"/>
        <v>0</v>
      </c>
      <c r="AK30" s="110">
        <f t="shared" si="27"/>
        <v>0</v>
      </c>
      <c r="AL30" s="110">
        <f t="shared" si="27"/>
        <v>0</v>
      </c>
      <c r="AM30" s="110">
        <f t="shared" si="27"/>
        <v>800</v>
      </c>
      <c r="AN30" s="110">
        <f t="shared" si="27"/>
        <v>0</v>
      </c>
      <c r="AO30" s="110">
        <f t="shared" si="27"/>
        <v>0</v>
      </c>
      <c r="AP30" s="2">
        <f t="shared" si="27"/>
        <v>0</v>
      </c>
      <c r="AQ30" s="110">
        <f t="shared" si="27"/>
        <v>0</v>
      </c>
      <c r="AR30" s="110">
        <f t="shared" si="27"/>
        <v>600</v>
      </c>
      <c r="AS30" s="110">
        <f t="shared" si="27"/>
        <v>0</v>
      </c>
      <c r="AT30" s="110">
        <f t="shared" si="27"/>
        <v>7200</v>
      </c>
    </row>
    <row r="31" ht="20.25" customHeight="1">
      <c r="A31" s="7"/>
      <c r="B31" s="130" t="str">
        <f>IF(ISTEXT("Marketing-"&amp;VLOOKUP(A31,'Chart of Accounts'!$B$5:$C$54,2,FALSE)),"Marketing-"&amp;VLOOKUP(A31,'Chart of Accounts'!$B$5:$C$54,2,FALSE),"")</f>
        <v/>
      </c>
      <c r="C31" s="104"/>
      <c r="D31" s="104"/>
      <c r="E31" s="104"/>
      <c r="F31" s="104"/>
      <c r="G31" s="104"/>
      <c r="H31" s="104"/>
      <c r="I31" s="104"/>
      <c r="J31" s="104"/>
      <c r="K31" s="104"/>
      <c r="L31" s="104"/>
      <c r="M31" s="104"/>
      <c r="N31" s="104"/>
      <c r="O31" s="95">
        <f t="shared" si="16"/>
        <v>0</v>
      </c>
      <c r="P31" s="2"/>
      <c r="Q31" s="2"/>
      <c r="R31" s="2"/>
      <c r="S31" s="2"/>
      <c r="T31" s="2" t="s">
        <v>188</v>
      </c>
      <c r="U31" s="2">
        <v>7046.0</v>
      </c>
      <c r="V31" s="2"/>
      <c r="W31" s="2"/>
      <c r="X31" s="2"/>
      <c r="Y31" s="2"/>
      <c r="Z31" s="2"/>
      <c r="AA31" s="2" t="s">
        <v>52</v>
      </c>
      <c r="AB31" s="2" t="str">
        <f t="shared" si="17"/>
        <v/>
      </c>
      <c r="AC31" s="2">
        <v>520.0</v>
      </c>
      <c r="AD31" s="2" t="str">
        <f t="shared" si="18"/>
        <v>083</v>
      </c>
      <c r="AE31" s="2"/>
      <c r="AF31" s="2"/>
      <c r="AG31" s="2">
        <v>110.0</v>
      </c>
      <c r="AH31" s="2" t="str">
        <f>Summary!$B$2</f>
        <v/>
      </c>
      <c r="AI31" s="2">
        <f t="shared" ref="AI31:AT31" si="28">IF(C31="",0,C31)</f>
        <v>0</v>
      </c>
      <c r="AJ31" s="2">
        <f t="shared" si="28"/>
        <v>0</v>
      </c>
      <c r="AK31" s="2">
        <f t="shared" si="28"/>
        <v>0</v>
      </c>
      <c r="AL31" s="2">
        <f t="shared" si="28"/>
        <v>0</v>
      </c>
      <c r="AM31" s="2">
        <f t="shared" si="28"/>
        <v>0</v>
      </c>
      <c r="AN31" s="2">
        <f t="shared" si="28"/>
        <v>0</v>
      </c>
      <c r="AO31" s="2">
        <f t="shared" si="28"/>
        <v>0</v>
      </c>
      <c r="AP31" s="2">
        <f t="shared" si="28"/>
        <v>0</v>
      </c>
      <c r="AQ31" s="2">
        <f t="shared" si="28"/>
        <v>0</v>
      </c>
      <c r="AR31" s="2">
        <f t="shared" si="28"/>
        <v>0</v>
      </c>
      <c r="AS31" s="2">
        <f t="shared" si="28"/>
        <v>0</v>
      </c>
      <c r="AT31" s="2">
        <f t="shared" si="28"/>
        <v>0</v>
      </c>
    </row>
    <row r="32" ht="20.25" customHeight="1">
      <c r="A32" s="7"/>
      <c r="B32" s="130" t="str">
        <f>IF(ISTEXT("Marketing-"&amp;VLOOKUP(A32,'Chart of Accounts'!$B$5:$C$54,2,FALSE)),"Marketing-"&amp;VLOOKUP(A32,'Chart of Accounts'!$B$5:$C$54,2,FALSE),"")</f>
        <v/>
      </c>
      <c r="C32" s="104"/>
      <c r="D32" s="104"/>
      <c r="E32" s="104"/>
      <c r="F32" s="104"/>
      <c r="G32" s="104"/>
      <c r="H32" s="104"/>
      <c r="I32" s="104"/>
      <c r="J32" s="104"/>
      <c r="K32" s="104"/>
      <c r="L32" s="104"/>
      <c r="M32" s="104"/>
      <c r="N32" s="104"/>
      <c r="O32" s="95">
        <f t="shared" si="16"/>
        <v>0</v>
      </c>
      <c r="P32" s="2"/>
      <c r="Q32" s="2"/>
      <c r="R32" s="2"/>
      <c r="S32" s="2"/>
      <c r="T32" s="2" t="s">
        <v>189</v>
      </c>
      <c r="U32" s="2">
        <v>7048.0</v>
      </c>
      <c r="V32" s="2"/>
      <c r="W32" s="2"/>
      <c r="X32" s="2"/>
      <c r="Y32" s="2"/>
      <c r="Z32" s="2"/>
      <c r="AA32" s="2" t="s">
        <v>52</v>
      </c>
      <c r="AB32" s="2" t="str">
        <f t="shared" si="17"/>
        <v/>
      </c>
      <c r="AC32" s="2">
        <v>520.0</v>
      </c>
      <c r="AD32" s="2" t="str">
        <f t="shared" si="18"/>
        <v>083</v>
      </c>
      <c r="AE32" s="2"/>
      <c r="AF32" s="2"/>
      <c r="AG32" s="2">
        <v>110.0</v>
      </c>
      <c r="AH32" s="2" t="str">
        <f>Summary!$B$2</f>
        <v/>
      </c>
      <c r="AI32" s="2">
        <f t="shared" ref="AI32:AT32" si="29">IF(C32="",0,C32)</f>
        <v>0</v>
      </c>
      <c r="AJ32" s="2">
        <f t="shared" si="29"/>
        <v>0</v>
      </c>
      <c r="AK32" s="2">
        <f t="shared" si="29"/>
        <v>0</v>
      </c>
      <c r="AL32" s="2">
        <f t="shared" si="29"/>
        <v>0</v>
      </c>
      <c r="AM32" s="2">
        <f t="shared" si="29"/>
        <v>0</v>
      </c>
      <c r="AN32" s="2">
        <f t="shared" si="29"/>
        <v>0</v>
      </c>
      <c r="AO32" s="2">
        <f t="shared" si="29"/>
        <v>0</v>
      </c>
      <c r="AP32" s="2">
        <f t="shared" si="29"/>
        <v>0</v>
      </c>
      <c r="AQ32" s="2">
        <f t="shared" si="29"/>
        <v>0</v>
      </c>
      <c r="AR32" s="2">
        <f t="shared" si="29"/>
        <v>0</v>
      </c>
      <c r="AS32" s="2">
        <f t="shared" si="29"/>
        <v>0</v>
      </c>
      <c r="AT32" s="2">
        <f t="shared" si="29"/>
        <v>0</v>
      </c>
    </row>
    <row r="33" ht="20.25" customHeight="1">
      <c r="A33" s="99"/>
      <c r="B33" s="130"/>
      <c r="C33" s="140">
        <f t="shared" ref="C33:O33" si="30">SUM(C23:C32)</f>
        <v>0</v>
      </c>
      <c r="D33" s="140">
        <f t="shared" si="30"/>
        <v>0</v>
      </c>
      <c r="E33" s="140">
        <f t="shared" si="30"/>
        <v>785</v>
      </c>
      <c r="F33" s="140">
        <f t="shared" si="30"/>
        <v>525</v>
      </c>
      <c r="G33" s="140">
        <f t="shared" si="30"/>
        <v>1450</v>
      </c>
      <c r="H33" s="140">
        <f t="shared" si="30"/>
        <v>650</v>
      </c>
      <c r="I33" s="140">
        <f t="shared" si="30"/>
        <v>675</v>
      </c>
      <c r="J33" s="140">
        <f t="shared" si="30"/>
        <v>775</v>
      </c>
      <c r="K33" s="140">
        <f t="shared" si="30"/>
        <v>800</v>
      </c>
      <c r="L33" s="140">
        <f t="shared" si="30"/>
        <v>1425</v>
      </c>
      <c r="M33" s="140">
        <f t="shared" si="30"/>
        <v>825</v>
      </c>
      <c r="N33" s="140">
        <f t="shared" si="30"/>
        <v>8050</v>
      </c>
      <c r="O33" s="140">
        <f t="shared" si="30"/>
        <v>15960</v>
      </c>
      <c r="P33" s="2"/>
      <c r="Q33" s="2"/>
      <c r="R33" s="2"/>
      <c r="S33" s="2"/>
      <c r="T33" s="2" t="s">
        <v>191</v>
      </c>
      <c r="U33" s="2">
        <v>7050.0</v>
      </c>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ht="20.25" customHeight="1">
      <c r="A34" s="99"/>
      <c r="B34" s="130"/>
      <c r="C34" s="95"/>
      <c r="D34" s="95"/>
      <c r="E34" s="95"/>
      <c r="F34" s="95"/>
      <c r="G34" s="95"/>
      <c r="H34" s="95"/>
      <c r="I34" s="95"/>
      <c r="J34" s="95"/>
      <c r="K34" s="95"/>
      <c r="L34" s="95"/>
      <c r="M34" s="95"/>
      <c r="N34" s="95"/>
      <c r="O34" s="95"/>
      <c r="P34" s="2"/>
      <c r="Q34" s="2"/>
      <c r="R34" s="2"/>
      <c r="S34" s="2"/>
      <c r="T34" s="2" t="s">
        <v>194</v>
      </c>
      <c r="U34" s="2">
        <v>7052.0</v>
      </c>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ht="20.25" customHeight="1">
      <c r="A35" s="138" t="s">
        <v>231</v>
      </c>
      <c r="B35" s="139"/>
      <c r="C35" s="95"/>
      <c r="D35" s="95"/>
      <c r="E35" s="95"/>
      <c r="F35" s="95"/>
      <c r="G35" s="95"/>
      <c r="H35" s="95"/>
      <c r="I35" s="95"/>
      <c r="J35" s="95"/>
      <c r="K35" s="95"/>
      <c r="L35" s="95"/>
      <c r="M35" s="95"/>
      <c r="N35" s="95"/>
      <c r="O35" s="95"/>
      <c r="P35" s="2"/>
      <c r="Q35" s="2"/>
      <c r="R35" s="2"/>
      <c r="S35" s="2"/>
      <c r="T35" s="2" t="s">
        <v>196</v>
      </c>
      <c r="U35" s="2">
        <v>7070.0</v>
      </c>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ht="20.25" customHeight="1">
      <c r="A36" s="99">
        <v>7006.0</v>
      </c>
      <c r="B36" s="130" t="str">
        <f>IF(ISTEXT("Marketing-"&amp;VLOOKUP(A36,'Chart of Accounts'!$B$5:$C$50,2,FALSE)),"Marketing-"&amp;VLOOKUP(A36,'Chart of Accounts'!$B$5:$C$50,2,FALSE),"")</f>
        <v>Marketing-Educational Materials</v>
      </c>
      <c r="C36" s="104"/>
      <c r="D36" s="104"/>
      <c r="E36" s="104"/>
      <c r="F36" s="104"/>
      <c r="G36" s="104"/>
      <c r="H36" s="104"/>
      <c r="I36" s="104"/>
      <c r="J36" s="104"/>
      <c r="K36" s="104"/>
      <c r="L36" s="104"/>
      <c r="M36" s="104"/>
      <c r="N36" s="104"/>
      <c r="O36" s="95">
        <f t="shared" ref="O36:O41" si="32">SUM(C36:N36)</f>
        <v>0</v>
      </c>
      <c r="P36" s="2"/>
      <c r="Q36" s="2"/>
      <c r="R36" s="2"/>
      <c r="S36" s="2"/>
      <c r="T36" s="2" t="s">
        <v>198</v>
      </c>
      <c r="U36" s="2">
        <v>7072.0</v>
      </c>
      <c r="V36" s="2"/>
      <c r="W36" s="2"/>
      <c r="X36" s="2"/>
      <c r="Y36" s="2"/>
      <c r="Z36" s="2"/>
      <c r="AA36" s="2" t="s">
        <v>52</v>
      </c>
      <c r="AB36" s="2" t="str">
        <f t="shared" ref="AB36:AB41" si="33">IF(A36="","",A36&amp;"-000000")</f>
        <v>7006-000000</v>
      </c>
      <c r="AC36" s="2">
        <v>530.0</v>
      </c>
      <c r="AD36" s="2" t="str">
        <f t="shared" ref="AD36:AD41" si="34">IF(LEN($O$1)=3,$O$1,IF(LEN($O$1)=2,0&amp;$O$1,IF(LEN($O$1)=1,0&amp;0&amp;$O$1,"ERROR")))</f>
        <v>083</v>
      </c>
      <c r="AE36" s="2"/>
      <c r="AF36" s="2"/>
      <c r="AG36" s="2">
        <v>110.0</v>
      </c>
      <c r="AH36" s="2" t="str">
        <f>Summary!$B$2</f>
        <v/>
      </c>
      <c r="AI36" s="2">
        <f t="shared" ref="AI36:AT36" si="31">IF(C36="",0,C36)</f>
        <v>0</v>
      </c>
      <c r="AJ36" s="2">
        <f t="shared" si="31"/>
        <v>0</v>
      </c>
      <c r="AK36" s="2">
        <f t="shared" si="31"/>
        <v>0</v>
      </c>
      <c r="AL36" s="2">
        <f t="shared" si="31"/>
        <v>0</v>
      </c>
      <c r="AM36" s="2">
        <f t="shared" si="31"/>
        <v>0</v>
      </c>
      <c r="AN36" s="2">
        <f t="shared" si="31"/>
        <v>0</v>
      </c>
      <c r="AO36" s="2">
        <f t="shared" si="31"/>
        <v>0</v>
      </c>
      <c r="AP36" s="2">
        <f t="shared" si="31"/>
        <v>0</v>
      </c>
      <c r="AQ36" s="2">
        <f t="shared" si="31"/>
        <v>0</v>
      </c>
      <c r="AR36" s="2">
        <f t="shared" si="31"/>
        <v>0</v>
      </c>
      <c r="AS36" s="2">
        <f t="shared" si="31"/>
        <v>0</v>
      </c>
      <c r="AT36" s="2">
        <f t="shared" si="31"/>
        <v>0</v>
      </c>
    </row>
    <row r="37" ht="20.25" customHeight="1">
      <c r="A37" s="99">
        <v>7010.0</v>
      </c>
      <c r="B37" s="130" t="str">
        <f>IF(ISTEXT("Marketing-"&amp;VLOOKUP(A37,'Chart of Accounts'!$B$5:$C$50,2,FALSE)),"Marketing-"&amp;VLOOKUP(A37,'Chart of Accounts'!$B$5:$C$50,2,FALSE),"")</f>
        <v>Marketing-Awards Expense (Trophies, Plaques, Ribbons &amp; Certificates)</v>
      </c>
      <c r="C37" s="104"/>
      <c r="D37" s="104"/>
      <c r="E37" s="104"/>
      <c r="F37" s="104"/>
      <c r="G37" s="104"/>
      <c r="H37" s="104"/>
      <c r="I37" s="104"/>
      <c r="J37" s="104"/>
      <c r="K37" s="104"/>
      <c r="L37" s="104"/>
      <c r="M37" s="104"/>
      <c r="N37" s="104">
        <v>500.0</v>
      </c>
      <c r="O37" s="95">
        <f t="shared" si="32"/>
        <v>500</v>
      </c>
      <c r="P37" s="2"/>
      <c r="Q37" s="2"/>
      <c r="R37" s="2"/>
      <c r="S37" s="2"/>
      <c r="T37" s="2" t="s">
        <v>201</v>
      </c>
      <c r="U37" s="2">
        <v>7078.0</v>
      </c>
      <c r="V37" s="2"/>
      <c r="W37" s="2"/>
      <c r="X37" s="2"/>
      <c r="Y37" s="2"/>
      <c r="Z37" s="2"/>
      <c r="AA37" s="2" t="s">
        <v>52</v>
      </c>
      <c r="AB37" s="2" t="str">
        <f t="shared" si="33"/>
        <v>7010-000000</v>
      </c>
      <c r="AC37" s="2">
        <v>530.0</v>
      </c>
      <c r="AD37" s="2" t="str">
        <f t="shared" si="34"/>
        <v>083</v>
      </c>
      <c r="AE37" s="2"/>
      <c r="AF37" s="2"/>
      <c r="AG37" s="2">
        <v>110.0</v>
      </c>
      <c r="AH37" s="2" t="str">
        <f>Summary!$B$2</f>
        <v/>
      </c>
      <c r="AI37" s="2">
        <f t="shared" ref="AI37:AT37" si="35">IF(C37="",0,C37)</f>
        <v>0</v>
      </c>
      <c r="AJ37" s="2">
        <f t="shared" si="35"/>
        <v>0</v>
      </c>
      <c r="AK37" s="2">
        <f t="shared" si="35"/>
        <v>0</v>
      </c>
      <c r="AL37" s="2">
        <f t="shared" si="35"/>
        <v>0</v>
      </c>
      <c r="AM37" s="2">
        <f t="shared" si="35"/>
        <v>0</v>
      </c>
      <c r="AN37" s="2">
        <f t="shared" si="35"/>
        <v>0</v>
      </c>
      <c r="AO37" s="2">
        <f t="shared" si="35"/>
        <v>0</v>
      </c>
      <c r="AP37" s="2">
        <f t="shared" si="35"/>
        <v>0</v>
      </c>
      <c r="AQ37" s="2">
        <f t="shared" si="35"/>
        <v>0</v>
      </c>
      <c r="AR37" s="2">
        <f t="shared" si="35"/>
        <v>0</v>
      </c>
      <c r="AS37" s="2">
        <f t="shared" si="35"/>
        <v>0</v>
      </c>
      <c r="AT37" s="110">
        <f t="shared" si="35"/>
        <v>500</v>
      </c>
    </row>
    <row r="38" ht="20.25" customHeight="1">
      <c r="A38" s="99">
        <v>7020.0</v>
      </c>
      <c r="B38" s="130" t="str">
        <f>IF(ISTEXT("Marketing-"&amp;VLOOKUP(A38,'Chart of Accounts'!$B$5:$C$50,2,FALSE)),"Marketing-"&amp;VLOOKUP(A38,'Chart of Accounts'!$B$5:$C$50,2,FALSE),"")</f>
        <v>Marketing-Printing Expense</v>
      </c>
      <c r="C38" s="104"/>
      <c r="D38" s="104"/>
      <c r="E38" s="104"/>
      <c r="F38" s="104"/>
      <c r="G38" s="104"/>
      <c r="H38" s="104"/>
      <c r="I38" s="104"/>
      <c r="J38" s="104"/>
      <c r="K38" s="104"/>
      <c r="L38" s="104"/>
      <c r="M38" s="104"/>
      <c r="N38" s="104"/>
      <c r="O38" s="95">
        <f t="shared" si="32"/>
        <v>0</v>
      </c>
      <c r="P38" s="2"/>
      <c r="Q38" s="2"/>
      <c r="R38" s="2"/>
      <c r="S38" s="2"/>
      <c r="T38" s="2" t="s">
        <v>203</v>
      </c>
      <c r="U38" s="2">
        <v>7080.0</v>
      </c>
      <c r="V38" s="2"/>
      <c r="W38" s="2"/>
      <c r="X38" s="2"/>
      <c r="Y38" s="2"/>
      <c r="Z38" s="2"/>
      <c r="AA38" s="2" t="s">
        <v>52</v>
      </c>
      <c r="AB38" s="2" t="str">
        <f t="shared" si="33"/>
        <v>7020-000000</v>
      </c>
      <c r="AC38" s="2">
        <v>530.0</v>
      </c>
      <c r="AD38" s="2" t="str">
        <f t="shared" si="34"/>
        <v>083</v>
      </c>
      <c r="AE38" s="2"/>
      <c r="AF38" s="2"/>
      <c r="AG38" s="2">
        <v>110.0</v>
      </c>
      <c r="AH38" s="2" t="str">
        <f>Summary!$B$2</f>
        <v/>
      </c>
      <c r="AI38" s="2">
        <f t="shared" ref="AI38:AT38" si="36">IF(C38="",0,C38)</f>
        <v>0</v>
      </c>
      <c r="AJ38" s="2">
        <f t="shared" si="36"/>
        <v>0</v>
      </c>
      <c r="AK38" s="2">
        <f t="shared" si="36"/>
        <v>0</v>
      </c>
      <c r="AL38" s="2">
        <f t="shared" si="36"/>
        <v>0</v>
      </c>
      <c r="AM38" s="2">
        <f t="shared" si="36"/>
        <v>0</v>
      </c>
      <c r="AN38" s="2">
        <f t="shared" si="36"/>
        <v>0</v>
      </c>
      <c r="AO38" s="2">
        <f t="shared" si="36"/>
        <v>0</v>
      </c>
      <c r="AP38" s="2">
        <f t="shared" si="36"/>
        <v>0</v>
      </c>
      <c r="AQ38" s="2">
        <f t="shared" si="36"/>
        <v>0</v>
      </c>
      <c r="AR38" s="2">
        <f t="shared" si="36"/>
        <v>0</v>
      </c>
      <c r="AS38" s="2">
        <f t="shared" si="36"/>
        <v>0</v>
      </c>
      <c r="AT38" s="2">
        <f t="shared" si="36"/>
        <v>0</v>
      </c>
    </row>
    <row r="39" ht="20.25" customHeight="1">
      <c r="A39" s="7"/>
      <c r="B39" s="130" t="str">
        <f>IF(ISTEXT("Marketing-"&amp;VLOOKUP(A39,'Chart of Accounts'!$B$5:$C$54,2,FALSE)),"Marketing-"&amp;VLOOKUP(A39,'Chart of Accounts'!$B$5:$C$54,2,FALSE),"")</f>
        <v/>
      </c>
      <c r="C39" s="104"/>
      <c r="D39" s="104"/>
      <c r="E39" s="104"/>
      <c r="F39" s="104"/>
      <c r="G39" s="104"/>
      <c r="H39" s="104"/>
      <c r="I39" s="104"/>
      <c r="J39" s="104"/>
      <c r="K39" s="104"/>
      <c r="L39" s="104"/>
      <c r="M39" s="104"/>
      <c r="N39" s="104"/>
      <c r="O39" s="95">
        <f t="shared" si="32"/>
        <v>0</v>
      </c>
      <c r="P39" s="2"/>
      <c r="Q39" s="2"/>
      <c r="R39" s="2"/>
      <c r="S39" s="2"/>
      <c r="T39" s="2" t="s">
        <v>204</v>
      </c>
      <c r="U39" s="2">
        <v>7082.0</v>
      </c>
      <c r="V39" s="2"/>
      <c r="W39" s="2"/>
      <c r="X39" s="2"/>
      <c r="Y39" s="2"/>
      <c r="Z39" s="2"/>
      <c r="AA39" s="2" t="s">
        <v>52</v>
      </c>
      <c r="AB39" s="2" t="str">
        <f t="shared" si="33"/>
        <v/>
      </c>
      <c r="AC39" s="2">
        <v>530.0</v>
      </c>
      <c r="AD39" s="2" t="str">
        <f t="shared" si="34"/>
        <v>083</v>
      </c>
      <c r="AE39" s="2"/>
      <c r="AF39" s="2"/>
      <c r="AG39" s="2">
        <v>110.0</v>
      </c>
      <c r="AH39" s="2" t="str">
        <f>Summary!$B$2</f>
        <v/>
      </c>
      <c r="AI39" s="2">
        <f t="shared" ref="AI39:AT39" si="37">IF(C39="",0,C39)</f>
        <v>0</v>
      </c>
      <c r="AJ39" s="2">
        <f t="shared" si="37"/>
        <v>0</v>
      </c>
      <c r="AK39" s="2">
        <f t="shared" si="37"/>
        <v>0</v>
      </c>
      <c r="AL39" s="2">
        <f t="shared" si="37"/>
        <v>0</v>
      </c>
      <c r="AM39" s="2">
        <f t="shared" si="37"/>
        <v>0</v>
      </c>
      <c r="AN39" s="2">
        <f t="shared" si="37"/>
        <v>0</v>
      </c>
      <c r="AO39" s="2">
        <f t="shared" si="37"/>
        <v>0</v>
      </c>
      <c r="AP39" s="2">
        <f t="shared" si="37"/>
        <v>0</v>
      </c>
      <c r="AQ39" s="2">
        <f t="shared" si="37"/>
        <v>0</v>
      </c>
      <c r="AR39" s="2">
        <f t="shared" si="37"/>
        <v>0</v>
      </c>
      <c r="AS39" s="2">
        <f t="shared" si="37"/>
        <v>0</v>
      </c>
      <c r="AT39" s="2">
        <f t="shared" si="37"/>
        <v>0</v>
      </c>
    </row>
    <row r="40" ht="20.25" customHeight="1">
      <c r="A40" s="7"/>
      <c r="B40" s="130" t="str">
        <f>IF(ISTEXT("Marketing-"&amp;VLOOKUP(A40,'Chart of Accounts'!$B$5:$C$54,2,FALSE)),"Marketing-"&amp;VLOOKUP(A40,'Chart of Accounts'!$B$5:$C$54,2,FALSE),"")</f>
        <v/>
      </c>
      <c r="C40" s="104"/>
      <c r="D40" s="104"/>
      <c r="E40" s="104"/>
      <c r="F40" s="104"/>
      <c r="G40" s="104"/>
      <c r="H40" s="104"/>
      <c r="I40" s="104"/>
      <c r="J40" s="104"/>
      <c r="K40" s="104"/>
      <c r="L40" s="104"/>
      <c r="M40" s="104"/>
      <c r="N40" s="104"/>
      <c r="O40" s="95">
        <f t="shared" si="32"/>
        <v>0</v>
      </c>
      <c r="P40" s="2"/>
      <c r="Q40" s="2"/>
      <c r="R40" s="2"/>
      <c r="S40" s="2"/>
      <c r="T40" s="2" t="s">
        <v>205</v>
      </c>
      <c r="U40" s="2">
        <v>7084.0</v>
      </c>
      <c r="V40" s="2"/>
      <c r="W40" s="2"/>
      <c r="X40" s="2"/>
      <c r="Y40" s="2"/>
      <c r="Z40" s="2"/>
      <c r="AA40" s="2" t="s">
        <v>52</v>
      </c>
      <c r="AB40" s="2" t="str">
        <f t="shared" si="33"/>
        <v/>
      </c>
      <c r="AC40" s="2">
        <v>530.0</v>
      </c>
      <c r="AD40" s="2" t="str">
        <f t="shared" si="34"/>
        <v>083</v>
      </c>
      <c r="AE40" s="2"/>
      <c r="AF40" s="2"/>
      <c r="AG40" s="2">
        <v>110.0</v>
      </c>
      <c r="AH40" s="2" t="str">
        <f>Summary!$B$2</f>
        <v/>
      </c>
      <c r="AI40" s="2">
        <f t="shared" ref="AI40:AT40" si="38">IF(C40="",0,C40)</f>
        <v>0</v>
      </c>
      <c r="AJ40" s="2">
        <f t="shared" si="38"/>
        <v>0</v>
      </c>
      <c r="AK40" s="2">
        <f t="shared" si="38"/>
        <v>0</v>
      </c>
      <c r="AL40" s="2">
        <f t="shared" si="38"/>
        <v>0</v>
      </c>
      <c r="AM40" s="2">
        <f t="shared" si="38"/>
        <v>0</v>
      </c>
      <c r="AN40" s="2">
        <f t="shared" si="38"/>
        <v>0</v>
      </c>
      <c r="AO40" s="2">
        <f t="shared" si="38"/>
        <v>0</v>
      </c>
      <c r="AP40" s="2">
        <f t="shared" si="38"/>
        <v>0</v>
      </c>
      <c r="AQ40" s="2">
        <f t="shared" si="38"/>
        <v>0</v>
      </c>
      <c r="AR40" s="2">
        <f t="shared" si="38"/>
        <v>0</v>
      </c>
      <c r="AS40" s="2">
        <f t="shared" si="38"/>
        <v>0</v>
      </c>
      <c r="AT40" s="2">
        <f t="shared" si="38"/>
        <v>0</v>
      </c>
    </row>
    <row r="41" ht="20.25" customHeight="1">
      <c r="A41" s="7"/>
      <c r="B41" s="130" t="str">
        <f>IF(ISTEXT("Marketing-"&amp;VLOOKUP(A41,'Chart of Accounts'!$B$5:$C$54,2,FALSE)),"Marketing-"&amp;VLOOKUP(A41,'Chart of Accounts'!$B$5:$C$54,2,FALSE),"")</f>
        <v/>
      </c>
      <c r="C41" s="104"/>
      <c r="D41" s="104"/>
      <c r="E41" s="104"/>
      <c r="F41" s="104"/>
      <c r="G41" s="104"/>
      <c r="H41" s="104"/>
      <c r="I41" s="104"/>
      <c r="J41" s="104"/>
      <c r="K41" s="104"/>
      <c r="L41" s="104"/>
      <c r="M41" s="104"/>
      <c r="N41" s="104"/>
      <c r="O41" s="95">
        <f t="shared" si="32"/>
        <v>0</v>
      </c>
      <c r="P41" s="2"/>
      <c r="Q41" s="2"/>
      <c r="R41" s="2"/>
      <c r="S41" s="2"/>
      <c r="T41" s="2" t="s">
        <v>206</v>
      </c>
      <c r="U41" s="2">
        <v>7086.0</v>
      </c>
      <c r="V41" s="2"/>
      <c r="W41" s="2"/>
      <c r="X41" s="2"/>
      <c r="Y41" s="2"/>
      <c r="Z41" s="2"/>
      <c r="AA41" s="2" t="s">
        <v>52</v>
      </c>
      <c r="AB41" s="2" t="str">
        <f t="shared" si="33"/>
        <v/>
      </c>
      <c r="AC41" s="2">
        <v>530.0</v>
      </c>
      <c r="AD41" s="2" t="str">
        <f t="shared" si="34"/>
        <v>083</v>
      </c>
      <c r="AE41" s="2"/>
      <c r="AF41" s="2"/>
      <c r="AG41" s="2">
        <v>110.0</v>
      </c>
      <c r="AH41" s="2" t="str">
        <f>Summary!$B$2</f>
        <v/>
      </c>
      <c r="AI41" s="2">
        <f t="shared" ref="AI41:AT41" si="39">IF(C41="",0,C41)</f>
        <v>0</v>
      </c>
      <c r="AJ41" s="2">
        <f t="shared" si="39"/>
        <v>0</v>
      </c>
      <c r="AK41" s="2">
        <f t="shared" si="39"/>
        <v>0</v>
      </c>
      <c r="AL41" s="2">
        <f t="shared" si="39"/>
        <v>0</v>
      </c>
      <c r="AM41" s="2">
        <f t="shared" si="39"/>
        <v>0</v>
      </c>
      <c r="AN41" s="2">
        <f t="shared" si="39"/>
        <v>0</v>
      </c>
      <c r="AO41" s="2">
        <f t="shared" si="39"/>
        <v>0</v>
      </c>
      <c r="AP41" s="2">
        <f t="shared" si="39"/>
        <v>0</v>
      </c>
      <c r="AQ41" s="2">
        <f t="shared" si="39"/>
        <v>0</v>
      </c>
      <c r="AR41" s="2">
        <f t="shared" si="39"/>
        <v>0</v>
      </c>
      <c r="AS41" s="2">
        <f t="shared" si="39"/>
        <v>0</v>
      </c>
      <c r="AT41" s="2">
        <f t="shared" si="39"/>
        <v>0</v>
      </c>
    </row>
    <row r="42" ht="20.25" customHeight="1">
      <c r="A42" s="99"/>
      <c r="B42" s="130"/>
      <c r="C42" s="140">
        <f t="shared" ref="C42:O42" si="40">SUM(C36:C41)</f>
        <v>0</v>
      </c>
      <c r="D42" s="140">
        <f t="shared" si="40"/>
        <v>0</v>
      </c>
      <c r="E42" s="140">
        <f t="shared" si="40"/>
        <v>0</v>
      </c>
      <c r="F42" s="140">
        <f t="shared" si="40"/>
        <v>0</v>
      </c>
      <c r="G42" s="140">
        <f t="shared" si="40"/>
        <v>0</v>
      </c>
      <c r="H42" s="140">
        <f t="shared" si="40"/>
        <v>0</v>
      </c>
      <c r="I42" s="140">
        <f t="shared" si="40"/>
        <v>0</v>
      </c>
      <c r="J42" s="140">
        <f t="shared" si="40"/>
        <v>0</v>
      </c>
      <c r="K42" s="140">
        <f t="shared" si="40"/>
        <v>0</v>
      </c>
      <c r="L42" s="140">
        <f t="shared" si="40"/>
        <v>0</v>
      </c>
      <c r="M42" s="140">
        <f t="shared" si="40"/>
        <v>0</v>
      </c>
      <c r="N42" s="140">
        <f t="shared" si="40"/>
        <v>500</v>
      </c>
      <c r="O42" s="140">
        <f t="shared" si="40"/>
        <v>500</v>
      </c>
      <c r="P42" s="2"/>
      <c r="Q42" s="2"/>
      <c r="R42" s="2"/>
      <c r="S42" s="2"/>
      <c r="T42" s="2" t="s">
        <v>207</v>
      </c>
      <c r="U42" s="2">
        <v>7088.0</v>
      </c>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ht="20.25" customHeight="1">
      <c r="A43" s="99"/>
      <c r="B43" s="130"/>
      <c r="C43" s="95"/>
      <c r="D43" s="95"/>
      <c r="E43" s="95"/>
      <c r="F43" s="95"/>
      <c r="G43" s="95"/>
      <c r="H43" s="95"/>
      <c r="I43" s="95"/>
      <c r="J43" s="95"/>
      <c r="K43" s="95"/>
      <c r="L43" s="95"/>
      <c r="M43" s="95"/>
      <c r="N43" s="95"/>
      <c r="O43" s="95"/>
      <c r="P43" s="2"/>
      <c r="Q43" s="2"/>
      <c r="R43" s="2"/>
      <c r="S43" s="2"/>
      <c r="T43" s="2" t="s">
        <v>209</v>
      </c>
      <c r="U43" s="2">
        <v>7090.0</v>
      </c>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ht="20.25" customHeight="1">
      <c r="A44" s="138" t="s">
        <v>233</v>
      </c>
      <c r="B44" s="139"/>
      <c r="C44" s="95"/>
      <c r="D44" s="95"/>
      <c r="E44" s="95"/>
      <c r="F44" s="95"/>
      <c r="G44" s="95"/>
      <c r="H44" s="95"/>
      <c r="I44" s="95"/>
      <c r="J44" s="95"/>
      <c r="K44" s="95"/>
      <c r="L44" s="95"/>
      <c r="M44" s="95"/>
      <c r="N44" s="95"/>
      <c r="O44" s="95"/>
      <c r="P44" s="2"/>
      <c r="Q44" s="2"/>
      <c r="R44" s="2"/>
      <c r="S44" s="2"/>
      <c r="T44" s="2" t="str">
        <f>'Chart of Accounts'!I39</f>
        <v/>
      </c>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ht="20.25" customHeight="1">
      <c r="A45" s="99">
        <v>7004.0</v>
      </c>
      <c r="B45" s="130" t="str">
        <f>IF(ISTEXT("Marketing-"&amp;VLOOKUP(A45,'Chart of Accounts'!$B$5:$C$50,2,FALSE)),"Marketing-"&amp;VLOOKUP(A45,'Chart of Accounts'!$B$5:$C$50,2,FALSE),"")</f>
        <v>Marketing-Badges &amp; Pins</v>
      </c>
      <c r="C45" s="104"/>
      <c r="D45" s="104"/>
      <c r="E45" s="104"/>
      <c r="F45" s="104"/>
      <c r="G45" s="104"/>
      <c r="H45" s="104"/>
      <c r="I45" s="104"/>
      <c r="J45" s="104"/>
      <c r="K45" s="104"/>
      <c r="L45" s="104"/>
      <c r="M45" s="104"/>
      <c r="N45" s="104"/>
      <c r="O45" s="95">
        <f t="shared" ref="O45:O50" si="42">SUM(C45:N45)</f>
        <v>0</v>
      </c>
      <c r="P45" s="2"/>
      <c r="Q45" s="2"/>
      <c r="R45" s="2"/>
      <c r="S45" s="2"/>
      <c r="T45" s="2" t="str">
        <f>'Chart of Accounts'!I40</f>
        <v/>
      </c>
      <c r="U45" s="2"/>
      <c r="V45" s="2"/>
      <c r="W45" s="2"/>
      <c r="X45" s="2"/>
      <c r="Y45" s="2"/>
      <c r="Z45" s="2"/>
      <c r="AA45" s="2" t="s">
        <v>52</v>
      </c>
      <c r="AB45" s="2" t="str">
        <f t="shared" ref="AB45:AB50" si="43">IF(A45="","",A45&amp;"-000000")</f>
        <v>7004-000000</v>
      </c>
      <c r="AC45" s="2">
        <v>540.0</v>
      </c>
      <c r="AD45" s="2" t="str">
        <f t="shared" ref="AD45:AD50" si="44">IF(LEN($O$1)=3,$O$1,IF(LEN($O$1)=2,0&amp;$O$1,IF(LEN($O$1)=1,0&amp;0&amp;$O$1,"ERROR")))</f>
        <v>083</v>
      </c>
      <c r="AE45" s="2"/>
      <c r="AF45" s="2"/>
      <c r="AG45" s="2">
        <v>110.0</v>
      </c>
      <c r="AH45" s="2" t="str">
        <f>Summary!$B$2</f>
        <v/>
      </c>
      <c r="AI45" s="2">
        <f t="shared" ref="AI45:AT45" si="41">IF(C45="",0,C45)</f>
        <v>0</v>
      </c>
      <c r="AJ45" s="2">
        <f t="shared" si="41"/>
        <v>0</v>
      </c>
      <c r="AK45" s="2">
        <f t="shared" si="41"/>
        <v>0</v>
      </c>
      <c r="AL45" s="2">
        <f t="shared" si="41"/>
        <v>0</v>
      </c>
      <c r="AM45" s="2">
        <f t="shared" si="41"/>
        <v>0</v>
      </c>
      <c r="AN45" s="2">
        <f t="shared" si="41"/>
        <v>0</v>
      </c>
      <c r="AO45" s="2">
        <f t="shared" si="41"/>
        <v>0</v>
      </c>
      <c r="AP45" s="2">
        <f t="shared" si="41"/>
        <v>0</v>
      </c>
      <c r="AQ45" s="2">
        <f t="shared" si="41"/>
        <v>0</v>
      </c>
      <c r="AR45" s="2">
        <f t="shared" si="41"/>
        <v>0</v>
      </c>
      <c r="AS45" s="2">
        <f t="shared" si="41"/>
        <v>0</v>
      </c>
      <c r="AT45" s="2">
        <f t="shared" si="41"/>
        <v>0</v>
      </c>
    </row>
    <row r="46" ht="20.25" customHeight="1">
      <c r="A46" s="99">
        <v>7006.0</v>
      </c>
      <c r="B46" s="130" t="str">
        <f>IF(ISTEXT("Marketing-"&amp;VLOOKUP(A46,'Chart of Accounts'!$B$5:$C$50,2,FALSE)),"Marketing-"&amp;VLOOKUP(A46,'Chart of Accounts'!$B$5:$C$50,2,FALSE),"")</f>
        <v>Marketing-Educational Materials</v>
      </c>
      <c r="C46" s="136"/>
      <c r="D46" s="136"/>
      <c r="E46" s="136"/>
      <c r="F46" s="136"/>
      <c r="G46" s="136"/>
      <c r="H46" s="136"/>
      <c r="I46" s="136"/>
      <c r="J46" s="136"/>
      <c r="K46" s="136"/>
      <c r="L46" s="136"/>
      <c r="M46" s="136"/>
      <c r="N46" s="136"/>
      <c r="O46" s="95">
        <f t="shared" si="42"/>
        <v>0</v>
      </c>
      <c r="P46" s="2"/>
      <c r="Q46" s="2"/>
      <c r="R46" s="2"/>
      <c r="S46" s="2"/>
      <c r="T46" s="2" t="str">
        <f>'Chart of Accounts'!I41</f>
        <v/>
      </c>
      <c r="U46" s="2"/>
      <c r="V46" s="2"/>
      <c r="W46" s="2"/>
      <c r="X46" s="2"/>
      <c r="Y46" s="2"/>
      <c r="Z46" s="2"/>
      <c r="AA46" s="2" t="s">
        <v>52</v>
      </c>
      <c r="AB46" s="2" t="str">
        <f t="shared" si="43"/>
        <v>7006-000000</v>
      </c>
      <c r="AC46" s="2">
        <v>540.0</v>
      </c>
      <c r="AD46" s="2" t="str">
        <f t="shared" si="44"/>
        <v>083</v>
      </c>
      <c r="AE46" s="2"/>
      <c r="AF46" s="2"/>
      <c r="AG46" s="2">
        <v>110.0</v>
      </c>
      <c r="AH46" s="2" t="str">
        <f>Summary!$B$2</f>
        <v/>
      </c>
      <c r="AI46" s="2">
        <f t="shared" ref="AI46:AT46" si="45">IF(C46="",0,C46)</f>
        <v>0</v>
      </c>
      <c r="AJ46" s="2">
        <f t="shared" si="45"/>
        <v>0</v>
      </c>
      <c r="AK46" s="2">
        <f t="shared" si="45"/>
        <v>0</v>
      </c>
      <c r="AL46" s="2">
        <f t="shared" si="45"/>
        <v>0</v>
      </c>
      <c r="AM46" s="2">
        <f t="shared" si="45"/>
        <v>0</v>
      </c>
      <c r="AN46" s="2">
        <f t="shared" si="45"/>
        <v>0</v>
      </c>
      <c r="AO46" s="2">
        <f t="shared" si="45"/>
        <v>0</v>
      </c>
      <c r="AP46" s="2">
        <f t="shared" si="45"/>
        <v>0</v>
      </c>
      <c r="AQ46" s="2">
        <f t="shared" si="45"/>
        <v>0</v>
      </c>
      <c r="AR46" s="2">
        <f t="shared" si="45"/>
        <v>0</v>
      </c>
      <c r="AS46" s="2">
        <f t="shared" si="45"/>
        <v>0</v>
      </c>
      <c r="AT46" s="2">
        <f t="shared" si="45"/>
        <v>0</v>
      </c>
    </row>
    <row r="47" ht="20.25" customHeight="1">
      <c r="A47" s="99">
        <v>7010.0</v>
      </c>
      <c r="B47" s="130" t="str">
        <f>IF(ISTEXT("Marketing-"&amp;VLOOKUP(A47,'Chart of Accounts'!$B$5:$C$50,2,FALSE)),"Marketing-"&amp;VLOOKUP(A47,'Chart of Accounts'!$B$5:$C$50,2,FALSE),"")</f>
        <v>Marketing-Awards Expense (Trophies, Plaques, Ribbons &amp; Certificates)</v>
      </c>
      <c r="C47" s="136"/>
      <c r="D47" s="136"/>
      <c r="E47" s="136"/>
      <c r="F47" s="136"/>
      <c r="G47" s="136"/>
      <c r="H47" s="136"/>
      <c r="I47" s="136"/>
      <c r="J47" s="136"/>
      <c r="K47" s="136"/>
      <c r="L47" s="136"/>
      <c r="M47" s="136"/>
      <c r="N47" s="136">
        <v>500.0</v>
      </c>
      <c r="O47" s="95">
        <f t="shared" si="42"/>
        <v>500</v>
      </c>
      <c r="P47" s="2"/>
      <c r="Q47" s="2"/>
      <c r="R47" s="2"/>
      <c r="S47" s="2"/>
      <c r="T47" s="2" t="str">
        <f>'Chart of Accounts'!I42</f>
        <v/>
      </c>
      <c r="U47" s="2"/>
      <c r="V47" s="2"/>
      <c r="W47" s="2"/>
      <c r="X47" s="2"/>
      <c r="Y47" s="2"/>
      <c r="Z47" s="2"/>
      <c r="AA47" s="2" t="s">
        <v>52</v>
      </c>
      <c r="AB47" s="2" t="str">
        <f t="shared" si="43"/>
        <v>7010-000000</v>
      </c>
      <c r="AC47" s="2">
        <v>540.0</v>
      </c>
      <c r="AD47" s="2" t="str">
        <f t="shared" si="44"/>
        <v>083</v>
      </c>
      <c r="AE47" s="2"/>
      <c r="AF47" s="2"/>
      <c r="AG47" s="2">
        <v>110.0</v>
      </c>
      <c r="AH47" s="2" t="str">
        <f>Summary!$B$2</f>
        <v/>
      </c>
      <c r="AI47" s="2">
        <f t="shared" ref="AI47:AT47" si="46">IF(C47="",0,C47)</f>
        <v>0</v>
      </c>
      <c r="AJ47" s="2">
        <f t="shared" si="46"/>
        <v>0</v>
      </c>
      <c r="AK47" s="2">
        <f t="shared" si="46"/>
        <v>0</v>
      </c>
      <c r="AL47" s="2">
        <f t="shared" si="46"/>
        <v>0</v>
      </c>
      <c r="AM47" s="2">
        <f t="shared" si="46"/>
        <v>0</v>
      </c>
      <c r="AN47" s="2">
        <f t="shared" si="46"/>
        <v>0</v>
      </c>
      <c r="AO47" s="2">
        <f t="shared" si="46"/>
        <v>0</v>
      </c>
      <c r="AP47" s="2">
        <f t="shared" si="46"/>
        <v>0</v>
      </c>
      <c r="AQ47" s="2">
        <f t="shared" si="46"/>
        <v>0</v>
      </c>
      <c r="AR47" s="2">
        <f t="shared" si="46"/>
        <v>0</v>
      </c>
      <c r="AS47" s="2">
        <f t="shared" si="46"/>
        <v>0</v>
      </c>
      <c r="AT47" s="110">
        <f t="shared" si="46"/>
        <v>500</v>
      </c>
    </row>
    <row r="48" ht="20.25" customHeight="1">
      <c r="A48" s="7"/>
      <c r="B48" s="130" t="str">
        <f>IF(ISTEXT("Marketing-"&amp;VLOOKUP(A48,'Chart of Accounts'!$B$5:$C$54,2,FALSE)),"Marketing-"&amp;VLOOKUP(A48,'Chart of Accounts'!$B$5:$C$54,2,FALSE),"")</f>
        <v/>
      </c>
      <c r="C48" s="136"/>
      <c r="D48" s="136"/>
      <c r="E48" s="136"/>
      <c r="F48" s="136"/>
      <c r="G48" s="136"/>
      <c r="H48" s="136"/>
      <c r="I48" s="136"/>
      <c r="J48" s="136"/>
      <c r="K48" s="136"/>
      <c r="L48" s="136"/>
      <c r="M48" s="136"/>
      <c r="N48" s="136"/>
      <c r="O48" s="95">
        <f t="shared" si="42"/>
        <v>0</v>
      </c>
      <c r="P48" s="2"/>
      <c r="Q48" s="2"/>
      <c r="R48" s="2"/>
      <c r="S48" s="2"/>
      <c r="T48" s="2" t="str">
        <f>'Chart of Accounts'!I43</f>
        <v/>
      </c>
      <c r="U48" s="2"/>
      <c r="V48" s="2"/>
      <c r="W48" s="2"/>
      <c r="X48" s="2"/>
      <c r="Y48" s="2"/>
      <c r="Z48" s="2"/>
      <c r="AA48" s="2" t="s">
        <v>52</v>
      </c>
      <c r="AB48" s="2" t="str">
        <f t="shared" si="43"/>
        <v/>
      </c>
      <c r="AC48" s="2">
        <v>540.0</v>
      </c>
      <c r="AD48" s="2" t="str">
        <f t="shared" si="44"/>
        <v>083</v>
      </c>
      <c r="AE48" s="2"/>
      <c r="AF48" s="2"/>
      <c r="AG48" s="2">
        <v>110.0</v>
      </c>
      <c r="AH48" s="2" t="str">
        <f>Summary!$B$2</f>
        <v/>
      </c>
      <c r="AI48" s="2">
        <f t="shared" ref="AI48:AT48" si="47">IF(C48="",0,C48)</f>
        <v>0</v>
      </c>
      <c r="AJ48" s="2">
        <f t="shared" si="47"/>
        <v>0</v>
      </c>
      <c r="AK48" s="2">
        <f t="shared" si="47"/>
        <v>0</v>
      </c>
      <c r="AL48" s="2">
        <f t="shared" si="47"/>
        <v>0</v>
      </c>
      <c r="AM48" s="2">
        <f t="shared" si="47"/>
        <v>0</v>
      </c>
      <c r="AN48" s="2">
        <f t="shared" si="47"/>
        <v>0</v>
      </c>
      <c r="AO48" s="2">
        <f t="shared" si="47"/>
        <v>0</v>
      </c>
      <c r="AP48" s="2">
        <f t="shared" si="47"/>
        <v>0</v>
      </c>
      <c r="AQ48" s="2">
        <f t="shared" si="47"/>
        <v>0</v>
      </c>
      <c r="AR48" s="2">
        <f t="shared" si="47"/>
        <v>0</v>
      </c>
      <c r="AS48" s="2">
        <f t="shared" si="47"/>
        <v>0</v>
      </c>
      <c r="AT48" s="2">
        <f t="shared" si="47"/>
        <v>0</v>
      </c>
    </row>
    <row r="49" ht="20.25" customHeight="1">
      <c r="A49" s="7"/>
      <c r="B49" s="130" t="str">
        <f>IF(ISTEXT("Marketing-"&amp;VLOOKUP(A49,'Chart of Accounts'!$B$5:$C$54,2,FALSE)),"Marketing-"&amp;VLOOKUP(A49,'Chart of Accounts'!$B$5:$C$54,2,FALSE),"")</f>
        <v/>
      </c>
      <c r="C49" s="136"/>
      <c r="D49" s="136"/>
      <c r="E49" s="136"/>
      <c r="F49" s="136"/>
      <c r="G49" s="136"/>
      <c r="H49" s="136"/>
      <c r="I49" s="136"/>
      <c r="J49" s="136"/>
      <c r="K49" s="136"/>
      <c r="L49" s="136"/>
      <c r="M49" s="136"/>
      <c r="N49" s="136"/>
      <c r="O49" s="95">
        <f t="shared" si="42"/>
        <v>0</v>
      </c>
      <c r="P49" s="2"/>
      <c r="Q49" s="2"/>
      <c r="R49" s="2"/>
      <c r="S49" s="2"/>
      <c r="T49" s="2" t="str">
        <f>'Chart of Accounts'!I44</f>
        <v/>
      </c>
      <c r="U49" s="2"/>
      <c r="V49" s="2"/>
      <c r="W49" s="2"/>
      <c r="X49" s="2"/>
      <c r="Y49" s="2"/>
      <c r="Z49" s="2"/>
      <c r="AA49" s="2" t="s">
        <v>52</v>
      </c>
      <c r="AB49" s="2" t="str">
        <f t="shared" si="43"/>
        <v/>
      </c>
      <c r="AC49" s="2">
        <v>540.0</v>
      </c>
      <c r="AD49" s="2" t="str">
        <f t="shared" si="44"/>
        <v>083</v>
      </c>
      <c r="AE49" s="2"/>
      <c r="AF49" s="2"/>
      <c r="AG49" s="2">
        <v>110.0</v>
      </c>
      <c r="AH49" s="2" t="str">
        <f>Summary!$B$2</f>
        <v/>
      </c>
      <c r="AI49" s="2">
        <f t="shared" ref="AI49:AT49" si="48">IF(C49="",0,C49)</f>
        <v>0</v>
      </c>
      <c r="AJ49" s="2">
        <f t="shared" si="48"/>
        <v>0</v>
      </c>
      <c r="AK49" s="2">
        <f t="shared" si="48"/>
        <v>0</v>
      </c>
      <c r="AL49" s="2">
        <f t="shared" si="48"/>
        <v>0</v>
      </c>
      <c r="AM49" s="2">
        <f t="shared" si="48"/>
        <v>0</v>
      </c>
      <c r="AN49" s="2">
        <f t="shared" si="48"/>
        <v>0</v>
      </c>
      <c r="AO49" s="2">
        <f t="shared" si="48"/>
        <v>0</v>
      </c>
      <c r="AP49" s="2">
        <f t="shared" si="48"/>
        <v>0</v>
      </c>
      <c r="AQ49" s="2">
        <f t="shared" si="48"/>
        <v>0</v>
      </c>
      <c r="AR49" s="2">
        <f t="shared" si="48"/>
        <v>0</v>
      </c>
      <c r="AS49" s="2">
        <f t="shared" si="48"/>
        <v>0</v>
      </c>
      <c r="AT49" s="2">
        <f t="shared" si="48"/>
        <v>0</v>
      </c>
    </row>
    <row r="50" ht="20.25" customHeight="1">
      <c r="A50" s="7"/>
      <c r="B50" s="130" t="str">
        <f>IF(ISTEXT("Marketing-"&amp;VLOOKUP(A50,'Chart of Accounts'!$B$5:$C$54,2,FALSE)),"Marketing-"&amp;VLOOKUP(A50,'Chart of Accounts'!$B$5:$C$54,2,FALSE),"")</f>
        <v/>
      </c>
      <c r="C50" s="136"/>
      <c r="D50" s="136"/>
      <c r="E50" s="136"/>
      <c r="F50" s="136"/>
      <c r="G50" s="136"/>
      <c r="H50" s="136"/>
      <c r="I50" s="136"/>
      <c r="J50" s="136"/>
      <c r="K50" s="136"/>
      <c r="L50" s="136"/>
      <c r="M50" s="136"/>
      <c r="N50" s="136"/>
      <c r="O50" s="95">
        <f t="shared" si="42"/>
        <v>0</v>
      </c>
      <c r="P50" s="2"/>
      <c r="Q50" s="2"/>
      <c r="R50" s="2"/>
      <c r="S50" s="2"/>
      <c r="T50" s="2" t="str">
        <f>'Chart of Accounts'!I45</f>
        <v/>
      </c>
      <c r="U50" s="2"/>
      <c r="V50" s="2"/>
      <c r="W50" s="2"/>
      <c r="X50" s="2"/>
      <c r="Y50" s="2"/>
      <c r="Z50" s="2"/>
      <c r="AA50" s="2" t="s">
        <v>52</v>
      </c>
      <c r="AB50" s="2" t="str">
        <f t="shared" si="43"/>
        <v/>
      </c>
      <c r="AC50" s="2">
        <v>540.0</v>
      </c>
      <c r="AD50" s="2" t="str">
        <f t="shared" si="44"/>
        <v>083</v>
      </c>
      <c r="AE50" s="2"/>
      <c r="AF50" s="2"/>
      <c r="AG50" s="2">
        <v>110.0</v>
      </c>
      <c r="AH50" s="2" t="str">
        <f>Summary!$B$2</f>
        <v/>
      </c>
      <c r="AI50" s="2">
        <f t="shared" ref="AI50:AT50" si="49">IF(C50="",0,C50)</f>
        <v>0</v>
      </c>
      <c r="AJ50" s="2">
        <f t="shared" si="49"/>
        <v>0</v>
      </c>
      <c r="AK50" s="2">
        <f t="shared" si="49"/>
        <v>0</v>
      </c>
      <c r="AL50" s="2">
        <f t="shared" si="49"/>
        <v>0</v>
      </c>
      <c r="AM50" s="2">
        <f t="shared" si="49"/>
        <v>0</v>
      </c>
      <c r="AN50" s="2">
        <f t="shared" si="49"/>
        <v>0</v>
      </c>
      <c r="AO50" s="2">
        <f t="shared" si="49"/>
        <v>0</v>
      </c>
      <c r="AP50" s="2">
        <f t="shared" si="49"/>
        <v>0</v>
      </c>
      <c r="AQ50" s="2">
        <f t="shared" si="49"/>
        <v>0</v>
      </c>
      <c r="AR50" s="2">
        <f t="shared" si="49"/>
        <v>0</v>
      </c>
      <c r="AS50" s="2">
        <f t="shared" si="49"/>
        <v>0</v>
      </c>
      <c r="AT50" s="2">
        <f t="shared" si="49"/>
        <v>0</v>
      </c>
    </row>
    <row r="51" ht="20.25" customHeight="1">
      <c r="A51" s="99"/>
      <c r="B51" s="130"/>
      <c r="C51" s="140">
        <f t="shared" ref="C51:O51" si="50">SUM(C44:C50)</f>
        <v>0</v>
      </c>
      <c r="D51" s="140">
        <f t="shared" si="50"/>
        <v>0</v>
      </c>
      <c r="E51" s="140">
        <f t="shared" si="50"/>
        <v>0</v>
      </c>
      <c r="F51" s="140">
        <f t="shared" si="50"/>
        <v>0</v>
      </c>
      <c r="G51" s="140">
        <f t="shared" si="50"/>
        <v>0</v>
      </c>
      <c r="H51" s="140">
        <f t="shared" si="50"/>
        <v>0</v>
      </c>
      <c r="I51" s="140">
        <f t="shared" si="50"/>
        <v>0</v>
      </c>
      <c r="J51" s="140">
        <f t="shared" si="50"/>
        <v>0</v>
      </c>
      <c r="K51" s="140">
        <f t="shared" si="50"/>
        <v>0</v>
      </c>
      <c r="L51" s="140">
        <f t="shared" si="50"/>
        <v>0</v>
      </c>
      <c r="M51" s="140">
        <f t="shared" si="50"/>
        <v>0</v>
      </c>
      <c r="N51" s="140">
        <f t="shared" si="50"/>
        <v>500</v>
      </c>
      <c r="O51" s="140">
        <f t="shared" si="50"/>
        <v>500</v>
      </c>
      <c r="P51" s="2"/>
      <c r="Q51" s="2"/>
      <c r="R51" s="2"/>
      <c r="S51" s="2"/>
      <c r="T51" s="2" t="str">
        <f>'Chart of Accounts'!I46</f>
        <v/>
      </c>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ht="20.25" customHeight="1">
      <c r="A52" s="99"/>
      <c r="B52" s="130"/>
      <c r="C52" s="142"/>
      <c r="D52" s="142"/>
      <c r="E52" s="142"/>
      <c r="F52" s="142"/>
      <c r="G52" s="142"/>
      <c r="H52" s="142"/>
      <c r="I52" s="142"/>
      <c r="J52" s="142"/>
      <c r="K52" s="142"/>
      <c r="L52" s="142"/>
      <c r="M52" s="142"/>
      <c r="N52" s="142"/>
      <c r="O52" s="142"/>
      <c r="P52" s="2"/>
      <c r="Q52" s="2"/>
      <c r="R52" s="2"/>
      <c r="S52" s="2"/>
      <c r="T52" s="2" t="str">
        <f>'Chart of Accounts'!I47</f>
        <v/>
      </c>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ht="20.25" customHeight="1">
      <c r="A53" s="138" t="s">
        <v>235</v>
      </c>
      <c r="B53" s="139"/>
      <c r="C53" s="95"/>
      <c r="D53" s="95"/>
      <c r="E53" s="95"/>
      <c r="F53" s="95"/>
      <c r="G53" s="95"/>
      <c r="H53" s="95"/>
      <c r="I53" s="95"/>
      <c r="J53" s="95"/>
      <c r="K53" s="95"/>
      <c r="L53" s="95"/>
      <c r="M53" s="95"/>
      <c r="N53" s="95"/>
      <c r="O53" s="95"/>
      <c r="P53" s="2"/>
      <c r="Q53" s="2"/>
      <c r="R53" s="2"/>
      <c r="S53" s="2"/>
      <c r="T53" s="2" t="str">
        <f>'Chart of Accounts'!I48</f>
        <v/>
      </c>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ht="20.25" customHeight="1">
      <c r="A54" s="99">
        <v>7004.0</v>
      </c>
      <c r="B54" s="130" t="str">
        <f>IF(ISTEXT("Marketing-"&amp;VLOOKUP(A54,'Chart of Accounts'!$B$5:$C$50,2,FALSE)),"Marketing-"&amp;VLOOKUP(A54,'Chart of Accounts'!$B$5:$C$50,2,FALSE),"")</f>
        <v>Marketing-Badges &amp; Pins</v>
      </c>
      <c r="C54" s="136">
        <v>520.0</v>
      </c>
      <c r="D54" s="136"/>
      <c r="E54" s="136"/>
      <c r="F54" s="136"/>
      <c r="G54" s="136"/>
      <c r="H54" s="136"/>
      <c r="I54" s="136"/>
      <c r="J54" s="136"/>
      <c r="K54" s="136"/>
      <c r="L54" s="136"/>
      <c r="M54" s="136"/>
      <c r="N54" s="136"/>
      <c r="O54" s="95">
        <f t="shared" ref="O54:O63" si="52">SUM(C54:N54)</f>
        <v>520</v>
      </c>
      <c r="P54" s="2"/>
      <c r="Q54" s="2"/>
      <c r="R54" s="2"/>
      <c r="S54" s="2"/>
      <c r="T54" s="2" t="str">
        <f>'Chart of Accounts'!I49</f>
        <v/>
      </c>
      <c r="U54" s="2"/>
      <c r="V54" s="2"/>
      <c r="W54" s="2"/>
      <c r="X54" s="2"/>
      <c r="Y54" s="2"/>
      <c r="Z54" s="2"/>
      <c r="AA54" s="2" t="s">
        <v>52</v>
      </c>
      <c r="AB54" s="2" t="str">
        <f t="shared" ref="AB54:AB63" si="53">IF(A54="","",A54&amp;"-000000")</f>
        <v>7004-000000</v>
      </c>
      <c r="AC54" s="2">
        <v>550.0</v>
      </c>
      <c r="AD54" s="2" t="str">
        <f t="shared" ref="AD54:AD63" si="54">IF(LEN($O$1)=3,$O$1,IF(LEN($O$1)=2,0&amp;$O$1,IF(LEN($O$1)=1,0&amp;0&amp;$O$1,"ERROR")))</f>
        <v>083</v>
      </c>
      <c r="AE54" s="2"/>
      <c r="AF54" s="2"/>
      <c r="AG54" s="2">
        <v>110.0</v>
      </c>
      <c r="AH54" s="2" t="str">
        <f>Summary!$B$2</f>
        <v/>
      </c>
      <c r="AI54" s="110">
        <f t="shared" ref="AI54:AT54" si="51">IF(C54="",0,C54)</f>
        <v>520</v>
      </c>
      <c r="AJ54" s="2">
        <f t="shared" si="51"/>
        <v>0</v>
      </c>
      <c r="AK54" s="2">
        <f t="shared" si="51"/>
        <v>0</v>
      </c>
      <c r="AL54" s="2">
        <f t="shared" si="51"/>
        <v>0</v>
      </c>
      <c r="AM54" s="2">
        <f t="shared" si="51"/>
        <v>0</v>
      </c>
      <c r="AN54" s="2">
        <f t="shared" si="51"/>
        <v>0</v>
      </c>
      <c r="AO54" s="2">
        <f t="shared" si="51"/>
        <v>0</v>
      </c>
      <c r="AP54" s="2">
        <f t="shared" si="51"/>
        <v>0</v>
      </c>
      <c r="AQ54" s="2">
        <f t="shared" si="51"/>
        <v>0</v>
      </c>
      <c r="AR54" s="2">
        <f t="shared" si="51"/>
        <v>0</v>
      </c>
      <c r="AS54" s="2">
        <f t="shared" si="51"/>
        <v>0</v>
      </c>
      <c r="AT54" s="2">
        <f t="shared" si="51"/>
        <v>0</v>
      </c>
    </row>
    <row r="55" ht="20.25" customHeight="1">
      <c r="A55" s="99">
        <v>7008.0</v>
      </c>
      <c r="B55" s="130" t="str">
        <f>IF(ISTEXT("Marketing-"&amp;VLOOKUP(A55,'Chart of Accounts'!$B$5:$C$50,2,FALSE)),"Marketing-"&amp;VLOOKUP(A55,'Chart of Accounts'!$B$5:$C$50,2,FALSE),"")</f>
        <v>Marketing-Promotional Materials</v>
      </c>
      <c r="C55" s="136"/>
      <c r="D55" s="136"/>
      <c r="E55" s="136"/>
      <c r="F55" s="136"/>
      <c r="G55" s="136"/>
      <c r="H55" s="136"/>
      <c r="I55" s="136"/>
      <c r="J55" s="136"/>
      <c r="K55" s="136"/>
      <c r="L55" s="136"/>
      <c r="M55" s="136"/>
      <c r="N55" s="136"/>
      <c r="O55" s="95">
        <f t="shared" si="52"/>
        <v>0</v>
      </c>
      <c r="P55" s="2"/>
      <c r="Q55" s="2"/>
      <c r="R55" s="2"/>
      <c r="S55" s="2"/>
      <c r="T55" s="2" t="str">
        <f>'Chart of Accounts'!I50</f>
        <v/>
      </c>
      <c r="U55" s="2"/>
      <c r="V55" s="2"/>
      <c r="W55" s="2"/>
      <c r="X55" s="2"/>
      <c r="Y55" s="2"/>
      <c r="Z55" s="2"/>
      <c r="AA55" s="2" t="s">
        <v>52</v>
      </c>
      <c r="AB55" s="2" t="str">
        <f t="shared" si="53"/>
        <v>7008-000000</v>
      </c>
      <c r="AC55" s="2">
        <v>550.0</v>
      </c>
      <c r="AD55" s="2" t="str">
        <f t="shared" si="54"/>
        <v>083</v>
      </c>
      <c r="AE55" s="2"/>
      <c r="AF55" s="2"/>
      <c r="AG55" s="2">
        <v>110.0</v>
      </c>
      <c r="AH55" s="2" t="str">
        <f>Summary!$B$2</f>
        <v/>
      </c>
      <c r="AI55" s="2">
        <f t="shared" ref="AI55:AT55" si="55">IF(C55="",0,C55)</f>
        <v>0</v>
      </c>
      <c r="AJ55" s="2">
        <f t="shared" si="55"/>
        <v>0</v>
      </c>
      <c r="AK55" s="2">
        <f t="shared" si="55"/>
        <v>0</v>
      </c>
      <c r="AL55" s="2">
        <f t="shared" si="55"/>
        <v>0</v>
      </c>
      <c r="AM55" s="2">
        <f t="shared" si="55"/>
        <v>0</v>
      </c>
      <c r="AN55" s="2">
        <f t="shared" si="55"/>
        <v>0</v>
      </c>
      <c r="AO55" s="2">
        <f t="shared" si="55"/>
        <v>0</v>
      </c>
      <c r="AP55" s="2">
        <f t="shared" si="55"/>
        <v>0</v>
      </c>
      <c r="AQ55" s="2">
        <f t="shared" si="55"/>
        <v>0</v>
      </c>
      <c r="AR55" s="2">
        <f t="shared" si="55"/>
        <v>0</v>
      </c>
      <c r="AS55" s="2">
        <f t="shared" si="55"/>
        <v>0</v>
      </c>
      <c r="AT55" s="2">
        <f t="shared" si="55"/>
        <v>0</v>
      </c>
    </row>
    <row r="56" ht="20.25" customHeight="1">
      <c r="A56" s="99">
        <v>7010.0</v>
      </c>
      <c r="B56" s="130" t="str">
        <f>IF(ISTEXT("Marketing-"&amp;VLOOKUP(A56,'Chart of Accounts'!$B$5:$C$50,2,FALSE)),"Marketing-"&amp;VLOOKUP(A56,'Chart of Accounts'!$B$5:$C$50,2,FALSE),"")</f>
        <v>Marketing-Awards Expense (Trophies, Plaques, Ribbons &amp; Certificates)</v>
      </c>
      <c r="C56" s="136"/>
      <c r="D56" s="136"/>
      <c r="E56" s="136"/>
      <c r="F56" s="136"/>
      <c r="G56" s="136"/>
      <c r="H56" s="136"/>
      <c r="I56" s="136"/>
      <c r="J56" s="136"/>
      <c r="K56" s="136"/>
      <c r="L56" s="136"/>
      <c r="M56" s="136"/>
      <c r="N56" s="136"/>
      <c r="O56" s="95">
        <f t="shared" si="52"/>
        <v>0</v>
      </c>
      <c r="P56" s="2"/>
      <c r="Q56" s="2"/>
      <c r="R56" s="2"/>
      <c r="S56" s="2"/>
      <c r="T56" s="2" t="str">
        <f>'Chart of Accounts'!I52</f>
        <v/>
      </c>
      <c r="U56" s="2"/>
      <c r="V56" s="2"/>
      <c r="W56" s="2"/>
      <c r="X56" s="2"/>
      <c r="Y56" s="2"/>
      <c r="Z56" s="2"/>
      <c r="AA56" s="2" t="s">
        <v>52</v>
      </c>
      <c r="AB56" s="2" t="str">
        <f t="shared" si="53"/>
        <v>7010-000000</v>
      </c>
      <c r="AC56" s="2">
        <v>550.0</v>
      </c>
      <c r="AD56" s="2" t="str">
        <f t="shared" si="54"/>
        <v>083</v>
      </c>
      <c r="AE56" s="2"/>
      <c r="AF56" s="2"/>
      <c r="AG56" s="2">
        <v>110.0</v>
      </c>
      <c r="AH56" s="2" t="str">
        <f>Summary!$B$2</f>
        <v/>
      </c>
      <c r="AI56" s="2">
        <f t="shared" ref="AI56:AT56" si="56">IF(C56="",0,C56)</f>
        <v>0</v>
      </c>
      <c r="AJ56" s="2">
        <f t="shared" si="56"/>
        <v>0</v>
      </c>
      <c r="AK56" s="2">
        <f t="shared" si="56"/>
        <v>0</v>
      </c>
      <c r="AL56" s="2">
        <f t="shared" si="56"/>
        <v>0</v>
      </c>
      <c r="AM56" s="2">
        <f t="shared" si="56"/>
        <v>0</v>
      </c>
      <c r="AN56" s="2">
        <f t="shared" si="56"/>
        <v>0</v>
      </c>
      <c r="AO56" s="2">
        <f t="shared" si="56"/>
        <v>0</v>
      </c>
      <c r="AP56" s="2">
        <f t="shared" si="56"/>
        <v>0</v>
      </c>
      <c r="AQ56" s="2">
        <f t="shared" si="56"/>
        <v>0</v>
      </c>
      <c r="AR56" s="2">
        <f t="shared" si="56"/>
        <v>0</v>
      </c>
      <c r="AS56" s="2">
        <f t="shared" si="56"/>
        <v>0</v>
      </c>
      <c r="AT56" s="2">
        <f t="shared" si="56"/>
        <v>0</v>
      </c>
    </row>
    <row r="57" ht="20.25" customHeight="1">
      <c r="A57" s="99">
        <v>7020.0</v>
      </c>
      <c r="B57" s="130" t="str">
        <f>IF(ISTEXT("Marketing-"&amp;VLOOKUP(A57,'Chart of Accounts'!$B$5:$C$50,2,FALSE)),"Marketing-"&amp;VLOOKUP(A57,'Chart of Accounts'!$B$5:$C$50,2,FALSE),"")</f>
        <v>Marketing-Printing Expense</v>
      </c>
      <c r="C57" s="136"/>
      <c r="D57" s="136"/>
      <c r="E57" s="136"/>
      <c r="F57" s="136"/>
      <c r="G57" s="136"/>
      <c r="H57" s="136"/>
      <c r="I57" s="136"/>
      <c r="J57" s="136"/>
      <c r="K57" s="136"/>
      <c r="L57" s="136"/>
      <c r="M57" s="136"/>
      <c r="N57" s="136"/>
      <c r="O57" s="95">
        <f t="shared" si="52"/>
        <v>0</v>
      </c>
      <c r="P57" s="2"/>
      <c r="Q57" s="2"/>
      <c r="R57" s="2"/>
      <c r="S57" s="2"/>
      <c r="T57" s="2"/>
      <c r="U57" s="2"/>
      <c r="V57" s="2"/>
      <c r="W57" s="2"/>
      <c r="X57" s="2"/>
      <c r="Y57" s="2"/>
      <c r="Z57" s="2"/>
      <c r="AA57" s="2" t="s">
        <v>52</v>
      </c>
      <c r="AB57" s="2" t="str">
        <f t="shared" si="53"/>
        <v>7020-000000</v>
      </c>
      <c r="AC57" s="2">
        <v>550.0</v>
      </c>
      <c r="AD57" s="2" t="str">
        <f t="shared" si="54"/>
        <v>083</v>
      </c>
      <c r="AE57" s="2"/>
      <c r="AF57" s="2"/>
      <c r="AG57" s="2">
        <v>110.0</v>
      </c>
      <c r="AH57" s="2" t="str">
        <f>Summary!$B$2</f>
        <v/>
      </c>
      <c r="AI57" s="2">
        <f t="shared" ref="AI57:AT57" si="57">IF(C57="",0,C57)</f>
        <v>0</v>
      </c>
      <c r="AJ57" s="2">
        <f t="shared" si="57"/>
        <v>0</v>
      </c>
      <c r="AK57" s="2">
        <f t="shared" si="57"/>
        <v>0</v>
      </c>
      <c r="AL57" s="2">
        <f t="shared" si="57"/>
        <v>0</v>
      </c>
      <c r="AM57" s="2">
        <f t="shared" si="57"/>
        <v>0</v>
      </c>
      <c r="AN57" s="2">
        <f t="shared" si="57"/>
        <v>0</v>
      </c>
      <c r="AO57" s="2">
        <f t="shared" si="57"/>
        <v>0</v>
      </c>
      <c r="AP57" s="2">
        <f t="shared" si="57"/>
        <v>0</v>
      </c>
      <c r="AQ57" s="2">
        <f t="shared" si="57"/>
        <v>0</v>
      </c>
      <c r="AR57" s="2">
        <f t="shared" si="57"/>
        <v>0</v>
      </c>
      <c r="AS57" s="2">
        <f t="shared" si="57"/>
        <v>0</v>
      </c>
      <c r="AT57" s="2">
        <f t="shared" si="57"/>
        <v>0</v>
      </c>
    </row>
    <row r="58" ht="20.25" customHeight="1">
      <c r="A58" s="99">
        <v>7080.0</v>
      </c>
      <c r="B58" s="130" t="str">
        <f>IF(ISTEXT("Marketing-"&amp;VLOOKUP(A58,'Chart of Accounts'!$B$5:$C$50,2,FALSE)),"Marketing-"&amp;VLOOKUP(A58,'Chart of Accounts'!$B$5:$C$50,2,FALSE),"")</f>
        <v>Marketing-Gifts &amp; Thank Yous</v>
      </c>
      <c r="C58" s="136"/>
      <c r="D58" s="136"/>
      <c r="E58" s="136"/>
      <c r="F58" s="136"/>
      <c r="G58" s="136"/>
      <c r="H58" s="136"/>
      <c r="I58" s="136"/>
      <c r="J58" s="136"/>
      <c r="K58" s="136"/>
      <c r="L58" s="136"/>
      <c r="M58" s="136"/>
      <c r="N58" s="136"/>
      <c r="O58" s="95">
        <f t="shared" si="52"/>
        <v>0</v>
      </c>
      <c r="P58" s="2"/>
      <c r="Q58" s="2"/>
      <c r="R58" s="2"/>
      <c r="S58" s="2"/>
      <c r="T58" s="2"/>
      <c r="U58" s="2"/>
      <c r="V58" s="2"/>
      <c r="W58" s="2"/>
      <c r="X58" s="2"/>
      <c r="Y58" s="2"/>
      <c r="Z58" s="2"/>
      <c r="AA58" s="2" t="s">
        <v>52</v>
      </c>
      <c r="AB58" s="2" t="str">
        <f t="shared" si="53"/>
        <v>7080-000000</v>
      </c>
      <c r="AC58" s="2">
        <v>550.0</v>
      </c>
      <c r="AD58" s="2" t="str">
        <f t="shared" si="54"/>
        <v>083</v>
      </c>
      <c r="AE58" s="2"/>
      <c r="AF58" s="2"/>
      <c r="AG58" s="2">
        <v>110.0</v>
      </c>
      <c r="AH58" s="2" t="str">
        <f>Summary!$B$2</f>
        <v/>
      </c>
      <c r="AI58" s="2">
        <f t="shared" ref="AI58:AT58" si="58">IF(C58="",0,C58)</f>
        <v>0</v>
      </c>
      <c r="AJ58" s="2">
        <f t="shared" si="58"/>
        <v>0</v>
      </c>
      <c r="AK58" s="2">
        <f t="shared" si="58"/>
        <v>0</v>
      </c>
      <c r="AL58" s="2">
        <f t="shared" si="58"/>
        <v>0</v>
      </c>
      <c r="AM58" s="2">
        <f t="shared" si="58"/>
        <v>0</v>
      </c>
      <c r="AN58" s="2">
        <f t="shared" si="58"/>
        <v>0</v>
      </c>
      <c r="AO58" s="2">
        <f t="shared" si="58"/>
        <v>0</v>
      </c>
      <c r="AP58" s="2">
        <f t="shared" si="58"/>
        <v>0</v>
      </c>
      <c r="AQ58" s="2">
        <f t="shared" si="58"/>
        <v>0</v>
      </c>
      <c r="AR58" s="2">
        <f t="shared" si="58"/>
        <v>0</v>
      </c>
      <c r="AS58" s="2">
        <f t="shared" si="58"/>
        <v>0</v>
      </c>
      <c r="AT58" s="2">
        <f t="shared" si="58"/>
        <v>0</v>
      </c>
    </row>
    <row r="59" ht="20.25" customHeight="1">
      <c r="A59" s="99">
        <v>7082.0</v>
      </c>
      <c r="B59" s="130" t="str">
        <f>IF(ISTEXT("Marketing-"&amp;VLOOKUP(A59,'Chart of Accounts'!$B$5:$C$50,2,FALSE)),"Marketing-"&amp;VLOOKUP(A59,'Chart of Accounts'!$B$5:$C$50,2,FALSE),"")</f>
        <v>Marketing-Incentives</v>
      </c>
      <c r="C59" s="136"/>
      <c r="D59" s="136"/>
      <c r="E59" s="136"/>
      <c r="F59" s="136"/>
      <c r="G59" s="136"/>
      <c r="H59" s="136"/>
      <c r="I59" s="136"/>
      <c r="J59" s="136"/>
      <c r="K59" s="136"/>
      <c r="L59" s="136"/>
      <c r="M59" s="136"/>
      <c r="N59" s="136"/>
      <c r="O59" s="95">
        <f t="shared" si="52"/>
        <v>0</v>
      </c>
      <c r="P59" s="2"/>
      <c r="Q59" s="2"/>
      <c r="R59" s="2"/>
      <c r="S59" s="2"/>
      <c r="T59" s="2"/>
      <c r="U59" s="2"/>
      <c r="V59" s="2"/>
      <c r="W59" s="2"/>
      <c r="X59" s="2"/>
      <c r="Y59" s="2"/>
      <c r="Z59" s="2"/>
      <c r="AA59" s="2" t="s">
        <v>52</v>
      </c>
      <c r="AB59" s="2" t="str">
        <f t="shared" si="53"/>
        <v>7082-000000</v>
      </c>
      <c r="AC59" s="2">
        <v>550.0</v>
      </c>
      <c r="AD59" s="2" t="str">
        <f t="shared" si="54"/>
        <v>083</v>
      </c>
      <c r="AE59" s="2"/>
      <c r="AF59" s="2"/>
      <c r="AG59" s="2">
        <v>110.0</v>
      </c>
      <c r="AH59" s="2" t="str">
        <f>Summary!$B$2</f>
        <v/>
      </c>
      <c r="AI59" s="2">
        <f t="shared" ref="AI59:AT59" si="59">IF(C59="",0,C59)</f>
        <v>0</v>
      </c>
      <c r="AJ59" s="2">
        <f t="shared" si="59"/>
        <v>0</v>
      </c>
      <c r="AK59" s="2">
        <f t="shared" si="59"/>
        <v>0</v>
      </c>
      <c r="AL59" s="2">
        <f t="shared" si="59"/>
        <v>0</v>
      </c>
      <c r="AM59" s="2">
        <f t="shared" si="59"/>
        <v>0</v>
      </c>
      <c r="AN59" s="2">
        <f t="shared" si="59"/>
        <v>0</v>
      </c>
      <c r="AO59" s="2">
        <f t="shared" si="59"/>
        <v>0</v>
      </c>
      <c r="AP59" s="2">
        <f t="shared" si="59"/>
        <v>0</v>
      </c>
      <c r="AQ59" s="2">
        <f t="shared" si="59"/>
        <v>0</v>
      </c>
      <c r="AR59" s="2">
        <f t="shared" si="59"/>
        <v>0</v>
      </c>
      <c r="AS59" s="2">
        <f t="shared" si="59"/>
        <v>0</v>
      </c>
      <c r="AT59" s="2">
        <f t="shared" si="59"/>
        <v>0</v>
      </c>
    </row>
    <row r="60" ht="20.25" customHeight="1">
      <c r="A60" s="99">
        <v>7086.0</v>
      </c>
      <c r="B60" s="130" t="str">
        <f>IF(ISTEXT("Marketing-"&amp;VLOOKUP(A60,'Chart of Accounts'!$B$5:$C$50,2,FALSE)),"Marketing-"&amp;VLOOKUP(A60,'Chart of Accounts'!$B$5:$C$50,2,FALSE),"")</f>
        <v>Marketing-Miscellaneous Expenses</v>
      </c>
      <c r="C60" s="136"/>
      <c r="D60" s="136"/>
      <c r="E60" s="136"/>
      <c r="F60" s="136"/>
      <c r="G60" s="136"/>
      <c r="H60" s="136"/>
      <c r="I60" s="136"/>
      <c r="J60" s="136"/>
      <c r="K60" s="136"/>
      <c r="L60" s="136"/>
      <c r="M60" s="136"/>
      <c r="N60" s="136"/>
      <c r="O60" s="95">
        <f t="shared" si="52"/>
        <v>0</v>
      </c>
      <c r="P60" s="2"/>
      <c r="Q60" s="2"/>
      <c r="R60" s="2"/>
      <c r="S60" s="2"/>
      <c r="T60" s="2"/>
      <c r="U60" s="2"/>
      <c r="V60" s="2"/>
      <c r="W60" s="2"/>
      <c r="X60" s="2"/>
      <c r="Y60" s="2"/>
      <c r="Z60" s="2"/>
      <c r="AA60" s="2" t="s">
        <v>52</v>
      </c>
      <c r="AB60" s="2" t="str">
        <f t="shared" si="53"/>
        <v>7086-000000</v>
      </c>
      <c r="AC60" s="2">
        <v>550.0</v>
      </c>
      <c r="AD60" s="2" t="str">
        <f t="shared" si="54"/>
        <v>083</v>
      </c>
      <c r="AE60" s="2"/>
      <c r="AF60" s="2"/>
      <c r="AG60" s="2">
        <v>110.0</v>
      </c>
      <c r="AH60" s="2" t="str">
        <f>Summary!$B$2</f>
        <v/>
      </c>
      <c r="AI60" s="2">
        <f t="shared" ref="AI60:AT60" si="60">IF(C60="",0,C60)</f>
        <v>0</v>
      </c>
      <c r="AJ60" s="2">
        <f t="shared" si="60"/>
        <v>0</v>
      </c>
      <c r="AK60" s="2">
        <f t="shared" si="60"/>
        <v>0</v>
      </c>
      <c r="AL60" s="2">
        <f t="shared" si="60"/>
        <v>0</v>
      </c>
      <c r="AM60" s="2">
        <f t="shared" si="60"/>
        <v>0</v>
      </c>
      <c r="AN60" s="2">
        <f t="shared" si="60"/>
        <v>0</v>
      </c>
      <c r="AO60" s="2">
        <f t="shared" si="60"/>
        <v>0</v>
      </c>
      <c r="AP60" s="2">
        <f t="shared" si="60"/>
        <v>0</v>
      </c>
      <c r="AQ60" s="2">
        <f t="shared" si="60"/>
        <v>0</v>
      </c>
      <c r="AR60" s="2">
        <f t="shared" si="60"/>
        <v>0</v>
      </c>
      <c r="AS60" s="2">
        <f t="shared" si="60"/>
        <v>0</v>
      </c>
      <c r="AT60" s="2">
        <f t="shared" si="60"/>
        <v>0</v>
      </c>
    </row>
    <row r="61" ht="20.25" customHeight="1">
      <c r="A61" s="7"/>
      <c r="B61" s="130" t="str">
        <f>IF(ISTEXT("Marketing-"&amp;VLOOKUP(A61,'Chart of Accounts'!$B$5:$C$54,2,FALSE)),"Marketing-"&amp;VLOOKUP(A61,'Chart of Accounts'!$B$5:$C$54,2,FALSE),"")</f>
        <v/>
      </c>
      <c r="C61" s="136"/>
      <c r="D61" s="136"/>
      <c r="E61" s="136"/>
      <c r="F61" s="136"/>
      <c r="G61" s="136"/>
      <c r="H61" s="136"/>
      <c r="I61" s="136"/>
      <c r="J61" s="136"/>
      <c r="K61" s="136"/>
      <c r="L61" s="136"/>
      <c r="M61" s="136"/>
      <c r="N61" s="136"/>
      <c r="O61" s="95">
        <f t="shared" si="52"/>
        <v>0</v>
      </c>
      <c r="P61" s="2"/>
      <c r="Q61" s="2"/>
      <c r="R61" s="2"/>
      <c r="S61" s="2"/>
      <c r="T61" s="2"/>
      <c r="U61" s="2"/>
      <c r="V61" s="2"/>
      <c r="W61" s="2"/>
      <c r="X61" s="2"/>
      <c r="Y61" s="2"/>
      <c r="Z61" s="2"/>
      <c r="AA61" s="2" t="s">
        <v>52</v>
      </c>
      <c r="AB61" s="2" t="str">
        <f t="shared" si="53"/>
        <v/>
      </c>
      <c r="AC61" s="2">
        <v>550.0</v>
      </c>
      <c r="AD61" s="2" t="str">
        <f t="shared" si="54"/>
        <v>083</v>
      </c>
      <c r="AE61" s="2"/>
      <c r="AF61" s="2"/>
      <c r="AG61" s="2">
        <v>110.0</v>
      </c>
      <c r="AH61" s="2" t="str">
        <f>Summary!$B$2</f>
        <v/>
      </c>
      <c r="AI61" s="2">
        <f t="shared" ref="AI61:AT61" si="61">IF(C61="",0,C61)</f>
        <v>0</v>
      </c>
      <c r="AJ61" s="2">
        <f t="shared" si="61"/>
        <v>0</v>
      </c>
      <c r="AK61" s="2">
        <f t="shared" si="61"/>
        <v>0</v>
      </c>
      <c r="AL61" s="2">
        <f t="shared" si="61"/>
        <v>0</v>
      </c>
      <c r="AM61" s="2">
        <f t="shared" si="61"/>
        <v>0</v>
      </c>
      <c r="AN61" s="2">
        <f t="shared" si="61"/>
        <v>0</v>
      </c>
      <c r="AO61" s="2">
        <f t="shared" si="61"/>
        <v>0</v>
      </c>
      <c r="AP61" s="2">
        <f t="shared" si="61"/>
        <v>0</v>
      </c>
      <c r="AQ61" s="2">
        <f t="shared" si="61"/>
        <v>0</v>
      </c>
      <c r="AR61" s="2">
        <f t="shared" si="61"/>
        <v>0</v>
      </c>
      <c r="AS61" s="2">
        <f t="shared" si="61"/>
        <v>0</v>
      </c>
      <c r="AT61" s="2">
        <f t="shared" si="61"/>
        <v>0</v>
      </c>
    </row>
    <row r="62" ht="20.25" customHeight="1">
      <c r="A62" s="7"/>
      <c r="B62" s="130" t="str">
        <f>IF(ISTEXT("Marketing-"&amp;VLOOKUP(A62,'Chart of Accounts'!$B$5:$C$54,2,FALSE)),"Marketing-"&amp;VLOOKUP(A62,'Chart of Accounts'!$B$5:$C$54,2,FALSE),"")</f>
        <v/>
      </c>
      <c r="C62" s="136"/>
      <c r="D62" s="136"/>
      <c r="E62" s="136"/>
      <c r="F62" s="136"/>
      <c r="G62" s="136"/>
      <c r="H62" s="136"/>
      <c r="I62" s="136"/>
      <c r="J62" s="136"/>
      <c r="K62" s="136"/>
      <c r="L62" s="136"/>
      <c r="M62" s="136"/>
      <c r="N62" s="136"/>
      <c r="O62" s="95">
        <f t="shared" si="52"/>
        <v>0</v>
      </c>
      <c r="P62" s="2"/>
      <c r="Q62" s="2"/>
      <c r="R62" s="2"/>
      <c r="S62" s="2"/>
      <c r="T62" s="2"/>
      <c r="U62" s="2"/>
      <c r="V62" s="2"/>
      <c r="W62" s="2"/>
      <c r="X62" s="2"/>
      <c r="Y62" s="2"/>
      <c r="Z62" s="2"/>
      <c r="AA62" s="2" t="s">
        <v>52</v>
      </c>
      <c r="AB62" s="2" t="str">
        <f t="shared" si="53"/>
        <v/>
      </c>
      <c r="AC62" s="2">
        <v>550.0</v>
      </c>
      <c r="AD62" s="2" t="str">
        <f t="shared" si="54"/>
        <v>083</v>
      </c>
      <c r="AE62" s="2"/>
      <c r="AF62" s="2"/>
      <c r="AG62" s="2">
        <v>110.0</v>
      </c>
      <c r="AH62" s="2" t="str">
        <f>Summary!$B$2</f>
        <v/>
      </c>
      <c r="AI62" s="2">
        <f t="shared" ref="AI62:AT62" si="62">IF(C62="",0,C62)</f>
        <v>0</v>
      </c>
      <c r="AJ62" s="2">
        <f t="shared" si="62"/>
        <v>0</v>
      </c>
      <c r="AK62" s="2">
        <f t="shared" si="62"/>
        <v>0</v>
      </c>
      <c r="AL62" s="2">
        <f t="shared" si="62"/>
        <v>0</v>
      </c>
      <c r="AM62" s="2">
        <f t="shared" si="62"/>
        <v>0</v>
      </c>
      <c r="AN62" s="2">
        <f t="shared" si="62"/>
        <v>0</v>
      </c>
      <c r="AO62" s="2">
        <f t="shared" si="62"/>
        <v>0</v>
      </c>
      <c r="AP62" s="2">
        <f t="shared" si="62"/>
        <v>0</v>
      </c>
      <c r="AQ62" s="2">
        <f t="shared" si="62"/>
        <v>0</v>
      </c>
      <c r="AR62" s="2">
        <f t="shared" si="62"/>
        <v>0</v>
      </c>
      <c r="AS62" s="2">
        <f t="shared" si="62"/>
        <v>0</v>
      </c>
      <c r="AT62" s="2">
        <f t="shared" si="62"/>
        <v>0</v>
      </c>
    </row>
    <row r="63" ht="20.25" customHeight="1">
      <c r="A63" s="7"/>
      <c r="B63" s="130" t="str">
        <f>IF(ISTEXT("Marketing-"&amp;VLOOKUP(A63,'Chart of Accounts'!$B$5:$C$54,2,FALSE)),"Marketing-"&amp;VLOOKUP(A63,'Chart of Accounts'!$B$5:$C$54,2,FALSE),"")</f>
        <v/>
      </c>
      <c r="C63" s="136"/>
      <c r="D63" s="136"/>
      <c r="E63" s="136"/>
      <c r="F63" s="136"/>
      <c r="G63" s="136"/>
      <c r="H63" s="136"/>
      <c r="I63" s="136"/>
      <c r="J63" s="136"/>
      <c r="K63" s="136"/>
      <c r="L63" s="136"/>
      <c r="M63" s="136"/>
      <c r="N63" s="136"/>
      <c r="O63" s="95">
        <f t="shared" si="52"/>
        <v>0</v>
      </c>
      <c r="P63" s="2"/>
      <c r="Q63" s="2"/>
      <c r="R63" s="2"/>
      <c r="S63" s="2"/>
      <c r="T63" s="2"/>
      <c r="U63" s="2"/>
      <c r="V63" s="2"/>
      <c r="W63" s="2"/>
      <c r="X63" s="2"/>
      <c r="Y63" s="2"/>
      <c r="Z63" s="2"/>
      <c r="AA63" s="2" t="s">
        <v>52</v>
      </c>
      <c r="AB63" s="2" t="str">
        <f t="shared" si="53"/>
        <v/>
      </c>
      <c r="AC63" s="2">
        <v>550.0</v>
      </c>
      <c r="AD63" s="2" t="str">
        <f t="shared" si="54"/>
        <v>083</v>
      </c>
      <c r="AE63" s="2"/>
      <c r="AF63" s="2"/>
      <c r="AG63" s="2">
        <v>110.0</v>
      </c>
      <c r="AH63" s="2" t="str">
        <f>Summary!$B$2</f>
        <v/>
      </c>
      <c r="AI63" s="2">
        <f t="shared" ref="AI63:AT63" si="63">IF(C63="",0,C63)</f>
        <v>0</v>
      </c>
      <c r="AJ63" s="2">
        <f t="shared" si="63"/>
        <v>0</v>
      </c>
      <c r="AK63" s="2">
        <f t="shared" si="63"/>
        <v>0</v>
      </c>
      <c r="AL63" s="2">
        <f t="shared" si="63"/>
        <v>0</v>
      </c>
      <c r="AM63" s="2">
        <f t="shared" si="63"/>
        <v>0</v>
      </c>
      <c r="AN63" s="2">
        <f t="shared" si="63"/>
        <v>0</v>
      </c>
      <c r="AO63" s="2">
        <f t="shared" si="63"/>
        <v>0</v>
      </c>
      <c r="AP63" s="2">
        <f t="shared" si="63"/>
        <v>0</v>
      </c>
      <c r="AQ63" s="2">
        <f t="shared" si="63"/>
        <v>0</v>
      </c>
      <c r="AR63" s="2">
        <f t="shared" si="63"/>
        <v>0</v>
      </c>
      <c r="AS63" s="2">
        <f t="shared" si="63"/>
        <v>0</v>
      </c>
      <c r="AT63" s="2">
        <f t="shared" si="63"/>
        <v>0</v>
      </c>
    </row>
    <row r="64" ht="20.25" customHeight="1">
      <c r="A64" s="99"/>
      <c r="B64" s="130"/>
      <c r="C64" s="140">
        <f t="shared" ref="C64:O64" si="64">SUM(C54:C63)</f>
        <v>520</v>
      </c>
      <c r="D64" s="140">
        <f t="shared" si="64"/>
        <v>0</v>
      </c>
      <c r="E64" s="140">
        <f t="shared" si="64"/>
        <v>0</v>
      </c>
      <c r="F64" s="140">
        <f t="shared" si="64"/>
        <v>0</v>
      </c>
      <c r="G64" s="140">
        <f t="shared" si="64"/>
        <v>0</v>
      </c>
      <c r="H64" s="140">
        <f t="shared" si="64"/>
        <v>0</v>
      </c>
      <c r="I64" s="140">
        <f t="shared" si="64"/>
        <v>0</v>
      </c>
      <c r="J64" s="140">
        <f t="shared" si="64"/>
        <v>0</v>
      </c>
      <c r="K64" s="140">
        <f t="shared" si="64"/>
        <v>0</v>
      </c>
      <c r="L64" s="140">
        <f t="shared" si="64"/>
        <v>0</v>
      </c>
      <c r="M64" s="140">
        <f t="shared" si="64"/>
        <v>0</v>
      </c>
      <c r="N64" s="140">
        <f t="shared" si="64"/>
        <v>0</v>
      </c>
      <c r="O64" s="140">
        <f t="shared" si="64"/>
        <v>520</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ht="20.25" customHeight="1">
      <c r="A65" s="138" t="s">
        <v>238</v>
      </c>
      <c r="B65" s="139"/>
      <c r="C65" s="95"/>
      <c r="D65" s="95"/>
      <c r="E65" s="95"/>
      <c r="F65" s="95"/>
      <c r="G65" s="95"/>
      <c r="H65" s="95"/>
      <c r="I65" s="95"/>
      <c r="J65" s="95"/>
      <c r="K65" s="95"/>
      <c r="L65" s="95"/>
      <c r="M65" s="95"/>
      <c r="N65" s="95"/>
      <c r="O65" s="95"/>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ht="20.25" customHeight="1">
      <c r="A66" s="99">
        <v>7008.0</v>
      </c>
      <c r="B66" s="130" t="str">
        <f>IF(ISTEXT("Marketing-"&amp;VLOOKUP(A66,'Chart of Accounts'!$B$5:$C$50,2,FALSE)),"Marketing-"&amp;VLOOKUP(A66,'Chart of Accounts'!$B$5:$C$50,2,FALSE),"")</f>
        <v>Marketing-Promotional Materials</v>
      </c>
      <c r="C66" s="104"/>
      <c r="D66" s="104"/>
      <c r="E66" s="104"/>
      <c r="F66" s="104"/>
      <c r="G66" s="104"/>
      <c r="H66" s="104"/>
      <c r="I66" s="104"/>
      <c r="J66" s="104"/>
      <c r="K66" s="104"/>
      <c r="L66" s="104"/>
      <c r="M66" s="104"/>
      <c r="N66" s="104"/>
      <c r="O66" s="95">
        <f t="shared" ref="O66:O75" si="66">SUM(C66:N66)</f>
        <v>0</v>
      </c>
      <c r="P66" s="2"/>
      <c r="Q66" s="2"/>
      <c r="R66" s="2"/>
      <c r="S66" s="2"/>
      <c r="T66" s="2"/>
      <c r="U66" s="2"/>
      <c r="V66" s="2"/>
      <c r="W66" s="2"/>
      <c r="X66" s="2"/>
      <c r="Y66" s="2"/>
      <c r="Z66" s="2"/>
      <c r="AA66" s="2" t="s">
        <v>52</v>
      </c>
      <c r="AB66" s="2" t="str">
        <f t="shared" ref="AB66:AB75" si="67">IF(A66="","",A66&amp;"-000000")</f>
        <v>7008-000000</v>
      </c>
      <c r="AC66" s="2">
        <v>560.0</v>
      </c>
      <c r="AD66" s="2" t="str">
        <f t="shared" ref="AD66:AD75" si="68">IF(LEN($O$1)=3,$O$1,IF(LEN($O$1)=2,0&amp;$O$1,IF(LEN($O$1)=1,0&amp;0&amp;$O$1,"ERROR")))</f>
        <v>083</v>
      </c>
      <c r="AE66" s="2"/>
      <c r="AF66" s="2"/>
      <c r="AG66" s="2">
        <v>110.0</v>
      </c>
      <c r="AH66" s="2" t="str">
        <f>Summary!$B$2</f>
        <v/>
      </c>
      <c r="AI66" s="2">
        <f t="shared" ref="AI66:AT66" si="65">IF(C66="",0,C66)</f>
        <v>0</v>
      </c>
      <c r="AJ66" s="2">
        <f t="shared" si="65"/>
        <v>0</v>
      </c>
      <c r="AK66" s="2">
        <f t="shared" si="65"/>
        <v>0</v>
      </c>
      <c r="AL66" s="2">
        <f t="shared" si="65"/>
        <v>0</v>
      </c>
      <c r="AM66" s="2">
        <f t="shared" si="65"/>
        <v>0</v>
      </c>
      <c r="AN66" s="2">
        <f t="shared" si="65"/>
        <v>0</v>
      </c>
      <c r="AO66" s="2">
        <f t="shared" si="65"/>
        <v>0</v>
      </c>
      <c r="AP66" s="2">
        <f t="shared" si="65"/>
        <v>0</v>
      </c>
      <c r="AQ66" s="2">
        <f t="shared" si="65"/>
        <v>0</v>
      </c>
      <c r="AR66" s="2">
        <f t="shared" si="65"/>
        <v>0</v>
      </c>
      <c r="AS66" s="2">
        <f t="shared" si="65"/>
        <v>0</v>
      </c>
      <c r="AT66" s="2">
        <f t="shared" si="65"/>
        <v>0</v>
      </c>
    </row>
    <row r="67" ht="20.25" customHeight="1">
      <c r="A67" s="99">
        <v>7010.0</v>
      </c>
      <c r="B67" s="130" t="str">
        <f>IF(ISTEXT("Marketing-"&amp;VLOOKUP(A67,'Chart of Accounts'!$B$5:$C$50,2,FALSE)),"Marketing-"&amp;VLOOKUP(A67,'Chart of Accounts'!$B$5:$C$50,2,FALSE),"")</f>
        <v>Marketing-Awards Expense (Trophies, Plaques, Ribbons &amp; Certificates)</v>
      </c>
      <c r="C67" s="104"/>
      <c r="D67" s="104"/>
      <c r="E67" s="104"/>
      <c r="F67" s="104"/>
      <c r="G67" s="104"/>
      <c r="H67" s="104"/>
      <c r="I67" s="104"/>
      <c r="J67" s="104"/>
      <c r="K67" s="104"/>
      <c r="L67" s="104"/>
      <c r="M67" s="104"/>
      <c r="N67" s="104"/>
      <c r="O67" s="95">
        <f t="shared" si="66"/>
        <v>0</v>
      </c>
      <c r="P67" s="2"/>
      <c r="Q67" s="2"/>
      <c r="R67" s="2"/>
      <c r="S67" s="2"/>
      <c r="T67" s="2"/>
      <c r="U67" s="2"/>
      <c r="V67" s="2"/>
      <c r="W67" s="2"/>
      <c r="X67" s="2"/>
      <c r="Y67" s="2"/>
      <c r="Z67" s="2"/>
      <c r="AA67" s="2" t="s">
        <v>52</v>
      </c>
      <c r="AB67" s="2" t="str">
        <f t="shared" si="67"/>
        <v>7010-000000</v>
      </c>
      <c r="AC67" s="2">
        <v>560.0</v>
      </c>
      <c r="AD67" s="2" t="str">
        <f t="shared" si="68"/>
        <v>083</v>
      </c>
      <c r="AE67" s="2"/>
      <c r="AF67" s="2"/>
      <c r="AG67" s="2">
        <v>110.0</v>
      </c>
      <c r="AH67" s="2" t="str">
        <f>Summary!$B$2</f>
        <v/>
      </c>
      <c r="AI67" s="2">
        <f t="shared" ref="AI67:AT67" si="69">IF(C67="",0,C67)</f>
        <v>0</v>
      </c>
      <c r="AJ67" s="2">
        <f t="shared" si="69"/>
        <v>0</v>
      </c>
      <c r="AK67" s="2">
        <f t="shared" si="69"/>
        <v>0</v>
      </c>
      <c r="AL67" s="2">
        <f t="shared" si="69"/>
        <v>0</v>
      </c>
      <c r="AM67" s="2">
        <f t="shared" si="69"/>
        <v>0</v>
      </c>
      <c r="AN67" s="2">
        <f t="shared" si="69"/>
        <v>0</v>
      </c>
      <c r="AO67" s="2">
        <f t="shared" si="69"/>
        <v>0</v>
      </c>
      <c r="AP67" s="2">
        <f t="shared" si="69"/>
        <v>0</v>
      </c>
      <c r="AQ67" s="2">
        <f t="shared" si="69"/>
        <v>0</v>
      </c>
      <c r="AR67" s="2">
        <f t="shared" si="69"/>
        <v>0</v>
      </c>
      <c r="AS67" s="2">
        <f t="shared" si="69"/>
        <v>0</v>
      </c>
      <c r="AT67" s="2">
        <f t="shared" si="69"/>
        <v>0</v>
      </c>
    </row>
    <row r="68" ht="20.25" customHeight="1">
      <c r="A68" s="99">
        <v>7036.0</v>
      </c>
      <c r="B68" s="130" t="str">
        <f>IF(ISTEXT("Marketing-"&amp;VLOOKUP(A68,'Chart of Accounts'!$B$5:$C$50,2,FALSE)),"Marketing-"&amp;VLOOKUP(A68,'Chart of Accounts'!$B$5:$C$50,2,FALSE),"")</f>
        <v>Marketing-Advertising Expense</v>
      </c>
      <c r="C68" s="104"/>
      <c r="D68" s="104"/>
      <c r="E68" s="104"/>
      <c r="F68" s="104"/>
      <c r="G68" s="104"/>
      <c r="H68" s="104"/>
      <c r="I68" s="104"/>
      <c r="J68" s="104"/>
      <c r="K68" s="104"/>
      <c r="L68" s="104"/>
      <c r="M68" s="104"/>
      <c r="N68" s="104"/>
      <c r="O68" s="95">
        <f t="shared" si="66"/>
        <v>0</v>
      </c>
      <c r="P68" s="2"/>
      <c r="Q68" s="2"/>
      <c r="R68" s="2"/>
      <c r="S68" s="2"/>
      <c r="T68" s="2"/>
      <c r="U68" s="2"/>
      <c r="V68" s="2"/>
      <c r="W68" s="2"/>
      <c r="X68" s="2"/>
      <c r="Y68" s="2"/>
      <c r="Z68" s="2"/>
      <c r="AA68" s="2" t="s">
        <v>52</v>
      </c>
      <c r="AB68" s="2" t="str">
        <f t="shared" si="67"/>
        <v>7036-000000</v>
      </c>
      <c r="AC68" s="2">
        <v>560.0</v>
      </c>
      <c r="AD68" s="2" t="str">
        <f t="shared" si="68"/>
        <v>083</v>
      </c>
      <c r="AE68" s="2"/>
      <c r="AF68" s="2"/>
      <c r="AG68" s="2">
        <v>110.0</v>
      </c>
      <c r="AH68" s="2" t="str">
        <f>Summary!$B$2</f>
        <v/>
      </c>
      <c r="AI68" s="2">
        <f t="shared" ref="AI68:AT68" si="70">IF(C68="",0,C68)</f>
        <v>0</v>
      </c>
      <c r="AJ68" s="2">
        <f t="shared" si="70"/>
        <v>0</v>
      </c>
      <c r="AK68" s="2">
        <f t="shared" si="70"/>
        <v>0</v>
      </c>
      <c r="AL68" s="2">
        <f t="shared" si="70"/>
        <v>0</v>
      </c>
      <c r="AM68" s="2">
        <f t="shared" si="70"/>
        <v>0</v>
      </c>
      <c r="AN68" s="2">
        <f t="shared" si="70"/>
        <v>0</v>
      </c>
      <c r="AO68" s="2">
        <f t="shared" si="70"/>
        <v>0</v>
      </c>
      <c r="AP68" s="2">
        <f t="shared" si="70"/>
        <v>0</v>
      </c>
      <c r="AQ68" s="2">
        <f t="shared" si="70"/>
        <v>0</v>
      </c>
      <c r="AR68" s="2">
        <f t="shared" si="70"/>
        <v>0</v>
      </c>
      <c r="AS68" s="2">
        <f t="shared" si="70"/>
        <v>0</v>
      </c>
      <c r="AT68" s="2">
        <f t="shared" si="70"/>
        <v>0</v>
      </c>
    </row>
    <row r="69" ht="20.25" customHeight="1">
      <c r="A69" s="99">
        <v>7048.0</v>
      </c>
      <c r="B69" s="130" t="str">
        <f>IF(ISTEXT("Marketing-"&amp;VLOOKUP(A69,'Chart of Accounts'!$B$5:$C$50,2,FALSE)),"Marketing-"&amp;VLOOKUP(A69,'Chart of Accounts'!$B$5:$C$50,2,FALSE),"")</f>
        <v>Marketing-Equipment Purchase Expense (Less than $500)</v>
      </c>
      <c r="C69" s="104"/>
      <c r="D69" s="104"/>
      <c r="E69" s="104"/>
      <c r="F69" s="104"/>
      <c r="G69" s="104"/>
      <c r="H69" s="104"/>
      <c r="I69" s="104"/>
      <c r="J69" s="104"/>
      <c r="K69" s="104"/>
      <c r="L69" s="104"/>
      <c r="M69" s="104"/>
      <c r="N69" s="104"/>
      <c r="O69" s="95">
        <f t="shared" si="66"/>
        <v>0</v>
      </c>
      <c r="P69" s="2"/>
      <c r="Q69" s="2"/>
      <c r="R69" s="2"/>
      <c r="S69" s="2"/>
      <c r="T69" s="2"/>
      <c r="U69" s="2"/>
      <c r="V69" s="2"/>
      <c r="W69" s="2"/>
      <c r="X69" s="2"/>
      <c r="Y69" s="2"/>
      <c r="Z69" s="2"/>
      <c r="AA69" s="2" t="s">
        <v>52</v>
      </c>
      <c r="AB69" s="2" t="str">
        <f t="shared" si="67"/>
        <v>7048-000000</v>
      </c>
      <c r="AC69" s="2">
        <v>560.0</v>
      </c>
      <c r="AD69" s="2" t="str">
        <f t="shared" si="68"/>
        <v>083</v>
      </c>
      <c r="AE69" s="2"/>
      <c r="AF69" s="2"/>
      <c r="AG69" s="2">
        <v>110.0</v>
      </c>
      <c r="AH69" s="2" t="str">
        <f>Summary!$B$2</f>
        <v/>
      </c>
      <c r="AI69" s="2">
        <f t="shared" ref="AI69:AT69" si="71">IF(C69="",0,C69)</f>
        <v>0</v>
      </c>
      <c r="AJ69" s="2">
        <f t="shared" si="71"/>
        <v>0</v>
      </c>
      <c r="AK69" s="2">
        <f t="shared" si="71"/>
        <v>0</v>
      </c>
      <c r="AL69" s="2">
        <f t="shared" si="71"/>
        <v>0</v>
      </c>
      <c r="AM69" s="2">
        <f t="shared" si="71"/>
        <v>0</v>
      </c>
      <c r="AN69" s="2">
        <f t="shared" si="71"/>
        <v>0</v>
      </c>
      <c r="AO69" s="2">
        <f t="shared" si="71"/>
        <v>0</v>
      </c>
      <c r="AP69" s="2">
        <f t="shared" si="71"/>
        <v>0</v>
      </c>
      <c r="AQ69" s="2">
        <f t="shared" si="71"/>
        <v>0</v>
      </c>
      <c r="AR69" s="2">
        <f t="shared" si="71"/>
        <v>0</v>
      </c>
      <c r="AS69" s="2">
        <f t="shared" si="71"/>
        <v>0</v>
      </c>
      <c r="AT69" s="2">
        <f t="shared" si="71"/>
        <v>0</v>
      </c>
    </row>
    <row r="70" ht="20.25" customHeight="1">
      <c r="A70" s="99">
        <v>7078.0</v>
      </c>
      <c r="B70" s="130" t="str">
        <f>IF(ISTEXT("Marketing-"&amp;VLOOKUP(A70,'Chart of Accounts'!$B$5:$C$50,2,FALSE)),"Marketing-"&amp;VLOOKUP(A70,'Chart of Accounts'!$B$5:$C$50,2,FALSE),"")</f>
        <v>Marketing-Food Expense</v>
      </c>
      <c r="C70" s="104">
        <v>300.0</v>
      </c>
      <c r="D70" s="104">
        <v>300.0</v>
      </c>
      <c r="E70" s="104">
        <v>200.0</v>
      </c>
      <c r="F70" s="104">
        <v>300.0</v>
      </c>
      <c r="G70" s="104">
        <v>300.0</v>
      </c>
      <c r="H70" s="104">
        <v>200.0</v>
      </c>
      <c r="I70" s="104">
        <v>300.0</v>
      </c>
      <c r="J70" s="104">
        <v>300.0</v>
      </c>
      <c r="K70" s="104">
        <v>200.0</v>
      </c>
      <c r="L70" s="104">
        <v>300.0</v>
      </c>
      <c r="M70" s="104">
        <v>300.0</v>
      </c>
      <c r="N70" s="104">
        <v>200.0</v>
      </c>
      <c r="O70" s="95">
        <f t="shared" si="66"/>
        <v>3200</v>
      </c>
      <c r="P70" s="2"/>
      <c r="Q70" s="2"/>
      <c r="R70" s="2"/>
      <c r="S70" s="2"/>
      <c r="T70" s="2"/>
      <c r="U70" s="2"/>
      <c r="V70" s="2"/>
      <c r="W70" s="2"/>
      <c r="X70" s="2"/>
      <c r="Y70" s="2"/>
      <c r="Z70" s="2"/>
      <c r="AA70" s="2" t="s">
        <v>52</v>
      </c>
      <c r="AB70" s="2" t="str">
        <f t="shared" si="67"/>
        <v>7078-000000</v>
      </c>
      <c r="AC70" s="2">
        <v>560.0</v>
      </c>
      <c r="AD70" s="2" t="str">
        <f t="shared" si="68"/>
        <v>083</v>
      </c>
      <c r="AE70" s="2"/>
      <c r="AF70" s="2"/>
      <c r="AG70" s="2">
        <v>110.0</v>
      </c>
      <c r="AH70" s="2" t="str">
        <f>Summary!$B$2</f>
        <v/>
      </c>
      <c r="AI70" s="110">
        <f t="shared" ref="AI70:AT70" si="72">IF(C70="",0,C70)</f>
        <v>300</v>
      </c>
      <c r="AJ70" s="110">
        <f t="shared" si="72"/>
        <v>300</v>
      </c>
      <c r="AK70" s="110">
        <f t="shared" si="72"/>
        <v>200</v>
      </c>
      <c r="AL70" s="110">
        <f t="shared" si="72"/>
        <v>300</v>
      </c>
      <c r="AM70" s="110">
        <f t="shared" si="72"/>
        <v>300</v>
      </c>
      <c r="AN70" s="110">
        <f t="shared" si="72"/>
        <v>200</v>
      </c>
      <c r="AO70" s="110">
        <f t="shared" si="72"/>
        <v>300</v>
      </c>
      <c r="AP70" s="110">
        <f t="shared" si="72"/>
        <v>300</v>
      </c>
      <c r="AQ70" s="110">
        <f t="shared" si="72"/>
        <v>200</v>
      </c>
      <c r="AR70" s="110">
        <f t="shared" si="72"/>
        <v>300</v>
      </c>
      <c r="AS70" s="110">
        <f t="shared" si="72"/>
        <v>300</v>
      </c>
      <c r="AT70" s="110">
        <f t="shared" si="72"/>
        <v>200</v>
      </c>
    </row>
    <row r="71" ht="20.25" customHeight="1">
      <c r="A71" s="99">
        <v>7080.0</v>
      </c>
      <c r="B71" s="130" t="str">
        <f>IF(ISTEXT("Marketing-"&amp;VLOOKUP(A71,'Chart of Accounts'!$B$5:$C$50,2,FALSE)),"Marketing-"&amp;VLOOKUP(A71,'Chart of Accounts'!$B$5:$C$50,2,FALSE),"")</f>
        <v>Marketing-Gifts &amp; Thank Yous</v>
      </c>
      <c r="C71" s="104"/>
      <c r="D71" s="104"/>
      <c r="E71" s="104"/>
      <c r="F71" s="104"/>
      <c r="G71" s="104"/>
      <c r="H71" s="104"/>
      <c r="I71" s="104"/>
      <c r="J71" s="104"/>
      <c r="K71" s="104"/>
      <c r="L71" s="104"/>
      <c r="M71" s="104"/>
      <c r="N71" s="104"/>
      <c r="O71" s="95">
        <f t="shared" si="66"/>
        <v>0</v>
      </c>
      <c r="P71" s="2"/>
      <c r="Q71" s="2"/>
      <c r="R71" s="2"/>
      <c r="S71" s="2"/>
      <c r="T71" s="2"/>
      <c r="U71" s="2"/>
      <c r="V71" s="2"/>
      <c r="W71" s="2"/>
      <c r="X71" s="2"/>
      <c r="Y71" s="2"/>
      <c r="Z71" s="2"/>
      <c r="AA71" s="2" t="s">
        <v>52</v>
      </c>
      <c r="AB71" s="2" t="str">
        <f t="shared" si="67"/>
        <v>7080-000000</v>
      </c>
      <c r="AC71" s="2">
        <v>560.0</v>
      </c>
      <c r="AD71" s="2" t="str">
        <f t="shared" si="68"/>
        <v>083</v>
      </c>
      <c r="AE71" s="2"/>
      <c r="AF71" s="2"/>
      <c r="AG71" s="2">
        <v>110.0</v>
      </c>
      <c r="AH71" s="2" t="str">
        <f>Summary!$B$2</f>
        <v/>
      </c>
      <c r="AI71" s="2">
        <f t="shared" ref="AI71:AT71" si="73">IF(C71="",0,C71)</f>
        <v>0</v>
      </c>
      <c r="AJ71" s="2">
        <f t="shared" si="73"/>
        <v>0</v>
      </c>
      <c r="AK71" s="2">
        <f t="shared" si="73"/>
        <v>0</v>
      </c>
      <c r="AL71" s="2">
        <f t="shared" si="73"/>
        <v>0</v>
      </c>
      <c r="AM71" s="2">
        <f t="shared" si="73"/>
        <v>0</v>
      </c>
      <c r="AN71" s="2">
        <f t="shared" si="73"/>
        <v>0</v>
      </c>
      <c r="AO71" s="2">
        <f t="shared" si="73"/>
        <v>0</v>
      </c>
      <c r="AP71" s="2">
        <f t="shared" si="73"/>
        <v>0</v>
      </c>
      <c r="AQ71" s="2">
        <f t="shared" si="73"/>
        <v>0</v>
      </c>
      <c r="AR71" s="2">
        <f t="shared" si="73"/>
        <v>0</v>
      </c>
      <c r="AS71" s="2">
        <f t="shared" si="73"/>
        <v>0</v>
      </c>
      <c r="AT71" s="2">
        <f t="shared" si="73"/>
        <v>0</v>
      </c>
    </row>
    <row r="72" ht="20.25" customHeight="1">
      <c r="A72" s="99">
        <v>7086.0</v>
      </c>
      <c r="B72" s="130" t="str">
        <f>IF(ISTEXT("Marketing-"&amp;VLOOKUP(A72,'Chart of Accounts'!$B$5:$C$50,2,FALSE)),"Marketing-"&amp;VLOOKUP(A72,'Chart of Accounts'!$B$5:$C$50,2,FALSE),"")</f>
        <v>Marketing-Miscellaneous Expenses</v>
      </c>
      <c r="C72" s="104"/>
      <c r="D72" s="104"/>
      <c r="E72" s="104"/>
      <c r="F72" s="104"/>
      <c r="G72" s="104"/>
      <c r="H72" s="104"/>
      <c r="I72" s="104"/>
      <c r="J72" s="104"/>
      <c r="K72" s="104"/>
      <c r="L72" s="104"/>
      <c r="M72" s="104"/>
      <c r="N72" s="104"/>
      <c r="O72" s="95">
        <f t="shared" si="66"/>
        <v>0</v>
      </c>
      <c r="P72" s="2"/>
      <c r="Q72" s="2"/>
      <c r="R72" s="2"/>
      <c r="S72" s="2"/>
      <c r="T72" s="2"/>
      <c r="U72" s="2"/>
      <c r="V72" s="2"/>
      <c r="W72" s="2"/>
      <c r="X72" s="2"/>
      <c r="Y72" s="2"/>
      <c r="Z72" s="2"/>
      <c r="AA72" s="2" t="s">
        <v>52</v>
      </c>
      <c r="AB72" s="2" t="str">
        <f t="shared" si="67"/>
        <v>7086-000000</v>
      </c>
      <c r="AC72" s="2">
        <v>560.0</v>
      </c>
      <c r="AD72" s="2" t="str">
        <f t="shared" si="68"/>
        <v>083</v>
      </c>
      <c r="AE72" s="2"/>
      <c r="AF72" s="2"/>
      <c r="AG72" s="2">
        <v>110.0</v>
      </c>
      <c r="AH72" s="2" t="str">
        <f>Summary!$B$2</f>
        <v/>
      </c>
      <c r="AI72" s="2">
        <f t="shared" ref="AI72:AT72" si="74">IF(C72="",0,C72)</f>
        <v>0</v>
      </c>
      <c r="AJ72" s="2">
        <f t="shared" si="74"/>
        <v>0</v>
      </c>
      <c r="AK72" s="2">
        <f t="shared" si="74"/>
        <v>0</v>
      </c>
      <c r="AL72" s="2">
        <f t="shared" si="74"/>
        <v>0</v>
      </c>
      <c r="AM72" s="2">
        <f t="shared" si="74"/>
        <v>0</v>
      </c>
      <c r="AN72" s="2">
        <f t="shared" si="74"/>
        <v>0</v>
      </c>
      <c r="AO72" s="2">
        <f t="shared" si="74"/>
        <v>0</v>
      </c>
      <c r="AP72" s="2">
        <f t="shared" si="74"/>
        <v>0</v>
      </c>
      <c r="AQ72" s="2">
        <f t="shared" si="74"/>
        <v>0</v>
      </c>
      <c r="AR72" s="2">
        <f t="shared" si="74"/>
        <v>0</v>
      </c>
      <c r="AS72" s="2">
        <f t="shared" si="74"/>
        <v>0</v>
      </c>
      <c r="AT72" s="2">
        <f t="shared" si="74"/>
        <v>0</v>
      </c>
    </row>
    <row r="73" ht="15.75" customHeight="1">
      <c r="A73" s="7"/>
      <c r="B73" s="130" t="str">
        <f>IF(ISTEXT("Marketing-"&amp;VLOOKUP(A73,'Chart of Accounts'!$B$5:$C$54,2,FALSE)),"Marketing-"&amp;VLOOKUP(A73,'Chart of Accounts'!$B$5:$C$54,2,FALSE),"")</f>
        <v/>
      </c>
      <c r="C73" s="104"/>
      <c r="D73" s="104"/>
      <c r="E73" s="104"/>
      <c r="F73" s="104"/>
      <c r="G73" s="104"/>
      <c r="H73" s="104"/>
      <c r="I73" s="104"/>
      <c r="J73" s="104"/>
      <c r="K73" s="104"/>
      <c r="L73" s="104"/>
      <c r="M73" s="104"/>
      <c r="N73" s="104"/>
      <c r="O73" s="95">
        <f t="shared" si="66"/>
        <v>0</v>
      </c>
      <c r="P73" s="2"/>
      <c r="Q73" s="2"/>
      <c r="R73" s="2"/>
      <c r="S73" s="2"/>
      <c r="T73" s="2"/>
      <c r="U73" s="2"/>
      <c r="V73" s="2"/>
      <c r="W73" s="2"/>
      <c r="X73" s="2"/>
      <c r="Y73" s="2"/>
      <c r="Z73" s="2"/>
      <c r="AA73" s="2" t="s">
        <v>52</v>
      </c>
      <c r="AB73" s="2" t="str">
        <f t="shared" si="67"/>
        <v/>
      </c>
      <c r="AC73" s="2">
        <v>560.0</v>
      </c>
      <c r="AD73" s="2" t="str">
        <f t="shared" si="68"/>
        <v>083</v>
      </c>
      <c r="AE73" s="2"/>
      <c r="AF73" s="2"/>
      <c r="AG73" s="2">
        <v>110.0</v>
      </c>
      <c r="AH73" s="2" t="str">
        <f>Summary!$B$2</f>
        <v/>
      </c>
      <c r="AI73" s="2">
        <f t="shared" ref="AI73:AT73" si="75">IF(C73="",0,C73)</f>
        <v>0</v>
      </c>
      <c r="AJ73" s="2">
        <f t="shared" si="75"/>
        <v>0</v>
      </c>
      <c r="AK73" s="2">
        <f t="shared" si="75"/>
        <v>0</v>
      </c>
      <c r="AL73" s="2">
        <f t="shared" si="75"/>
        <v>0</v>
      </c>
      <c r="AM73" s="2">
        <f t="shared" si="75"/>
        <v>0</v>
      </c>
      <c r="AN73" s="2">
        <f t="shared" si="75"/>
        <v>0</v>
      </c>
      <c r="AO73" s="2">
        <f t="shared" si="75"/>
        <v>0</v>
      </c>
      <c r="AP73" s="2">
        <f t="shared" si="75"/>
        <v>0</v>
      </c>
      <c r="AQ73" s="2">
        <f t="shared" si="75"/>
        <v>0</v>
      </c>
      <c r="AR73" s="2">
        <f t="shared" si="75"/>
        <v>0</v>
      </c>
      <c r="AS73" s="2">
        <f t="shared" si="75"/>
        <v>0</v>
      </c>
      <c r="AT73" s="2">
        <f t="shared" si="75"/>
        <v>0</v>
      </c>
    </row>
    <row r="74" ht="15.75" customHeight="1">
      <c r="A74" s="7"/>
      <c r="B74" s="130" t="str">
        <f>IF(ISTEXT("Marketing-"&amp;VLOOKUP(A74,'Chart of Accounts'!$B$5:$C$54,2,FALSE)),"Marketing-"&amp;VLOOKUP(A74,'Chart of Accounts'!$B$5:$C$54,2,FALSE),"")</f>
        <v/>
      </c>
      <c r="C74" s="104"/>
      <c r="D74" s="104"/>
      <c r="E74" s="104"/>
      <c r="F74" s="104"/>
      <c r="G74" s="104"/>
      <c r="H74" s="104"/>
      <c r="I74" s="104"/>
      <c r="J74" s="104"/>
      <c r="K74" s="104"/>
      <c r="L74" s="104"/>
      <c r="M74" s="104"/>
      <c r="N74" s="104"/>
      <c r="O74" s="95">
        <f t="shared" si="66"/>
        <v>0</v>
      </c>
      <c r="P74" s="2"/>
      <c r="Q74" s="2"/>
      <c r="R74" s="2"/>
      <c r="S74" s="2"/>
      <c r="T74" s="2"/>
      <c r="U74" s="2"/>
      <c r="V74" s="2"/>
      <c r="W74" s="2"/>
      <c r="X74" s="2"/>
      <c r="Y74" s="2"/>
      <c r="Z74" s="2"/>
      <c r="AA74" s="2" t="s">
        <v>52</v>
      </c>
      <c r="AB74" s="2" t="str">
        <f t="shared" si="67"/>
        <v/>
      </c>
      <c r="AC74" s="2">
        <v>560.0</v>
      </c>
      <c r="AD74" s="2" t="str">
        <f t="shared" si="68"/>
        <v>083</v>
      </c>
      <c r="AE74" s="2"/>
      <c r="AF74" s="2"/>
      <c r="AG74" s="2">
        <v>110.0</v>
      </c>
      <c r="AH74" s="2" t="str">
        <f>Summary!$B$2</f>
        <v/>
      </c>
      <c r="AI74" s="2">
        <f t="shared" ref="AI74:AT74" si="76">IF(C74="",0,C74)</f>
        <v>0</v>
      </c>
      <c r="AJ74" s="2">
        <f t="shared" si="76"/>
        <v>0</v>
      </c>
      <c r="AK74" s="2">
        <f t="shared" si="76"/>
        <v>0</v>
      </c>
      <c r="AL74" s="2">
        <f t="shared" si="76"/>
        <v>0</v>
      </c>
      <c r="AM74" s="2">
        <f t="shared" si="76"/>
        <v>0</v>
      </c>
      <c r="AN74" s="2">
        <f t="shared" si="76"/>
        <v>0</v>
      </c>
      <c r="AO74" s="2">
        <f t="shared" si="76"/>
        <v>0</v>
      </c>
      <c r="AP74" s="2">
        <f t="shared" si="76"/>
        <v>0</v>
      </c>
      <c r="AQ74" s="2">
        <f t="shared" si="76"/>
        <v>0</v>
      </c>
      <c r="AR74" s="2">
        <f t="shared" si="76"/>
        <v>0</v>
      </c>
      <c r="AS74" s="2">
        <f t="shared" si="76"/>
        <v>0</v>
      </c>
      <c r="AT74" s="2">
        <f t="shared" si="76"/>
        <v>0</v>
      </c>
    </row>
    <row r="75" ht="15.75" customHeight="1">
      <c r="A75" s="7"/>
      <c r="B75" s="130" t="str">
        <f>IF(ISTEXT("Marketing-"&amp;VLOOKUP(A75,'Chart of Accounts'!$B$5:$C$54,2,FALSE)),"Marketing-"&amp;VLOOKUP(A75,'Chart of Accounts'!$B$5:$C$54,2,FALSE),"")</f>
        <v/>
      </c>
      <c r="C75" s="104"/>
      <c r="D75" s="104"/>
      <c r="E75" s="104"/>
      <c r="F75" s="104"/>
      <c r="G75" s="104"/>
      <c r="H75" s="104"/>
      <c r="I75" s="104"/>
      <c r="J75" s="104"/>
      <c r="K75" s="104"/>
      <c r="L75" s="104"/>
      <c r="M75" s="104"/>
      <c r="N75" s="104"/>
      <c r="O75" s="95">
        <f t="shared" si="66"/>
        <v>0</v>
      </c>
      <c r="P75" s="2"/>
      <c r="Q75" s="2"/>
      <c r="R75" s="2"/>
      <c r="S75" s="2"/>
      <c r="T75" s="2"/>
      <c r="U75" s="2"/>
      <c r="V75" s="2"/>
      <c r="W75" s="2"/>
      <c r="X75" s="2"/>
      <c r="Y75" s="2"/>
      <c r="Z75" s="2"/>
      <c r="AA75" s="2" t="s">
        <v>52</v>
      </c>
      <c r="AB75" s="2" t="str">
        <f t="shared" si="67"/>
        <v/>
      </c>
      <c r="AC75" s="2">
        <v>560.0</v>
      </c>
      <c r="AD75" s="2" t="str">
        <f t="shared" si="68"/>
        <v>083</v>
      </c>
      <c r="AE75" s="2"/>
      <c r="AF75" s="2"/>
      <c r="AG75" s="2">
        <v>110.0</v>
      </c>
      <c r="AH75" s="2" t="str">
        <f>Summary!$B$2</f>
        <v/>
      </c>
      <c r="AI75" s="2">
        <f t="shared" ref="AI75:AT75" si="77">IF(C75="",0,C75)</f>
        <v>0</v>
      </c>
      <c r="AJ75" s="2">
        <f t="shared" si="77"/>
        <v>0</v>
      </c>
      <c r="AK75" s="2">
        <f t="shared" si="77"/>
        <v>0</v>
      </c>
      <c r="AL75" s="2">
        <f t="shared" si="77"/>
        <v>0</v>
      </c>
      <c r="AM75" s="2">
        <f t="shared" si="77"/>
        <v>0</v>
      </c>
      <c r="AN75" s="2">
        <f t="shared" si="77"/>
        <v>0</v>
      </c>
      <c r="AO75" s="2">
        <f t="shared" si="77"/>
        <v>0</v>
      </c>
      <c r="AP75" s="2">
        <f t="shared" si="77"/>
        <v>0</v>
      </c>
      <c r="AQ75" s="2">
        <f t="shared" si="77"/>
        <v>0</v>
      </c>
      <c r="AR75" s="2">
        <f t="shared" si="77"/>
        <v>0</v>
      </c>
      <c r="AS75" s="2">
        <f t="shared" si="77"/>
        <v>0</v>
      </c>
      <c r="AT75" s="2">
        <f t="shared" si="77"/>
        <v>0</v>
      </c>
    </row>
    <row r="76" ht="15.75" customHeight="1">
      <c r="A76" s="99"/>
      <c r="B76" s="99"/>
      <c r="C76" s="140">
        <f t="shared" ref="C76:O76" si="78">SUM(C66:C75)</f>
        <v>300</v>
      </c>
      <c r="D76" s="140">
        <f t="shared" si="78"/>
        <v>300</v>
      </c>
      <c r="E76" s="140">
        <f t="shared" si="78"/>
        <v>200</v>
      </c>
      <c r="F76" s="140">
        <f t="shared" si="78"/>
        <v>300</v>
      </c>
      <c r="G76" s="140">
        <f t="shared" si="78"/>
        <v>300</v>
      </c>
      <c r="H76" s="140">
        <f t="shared" si="78"/>
        <v>200</v>
      </c>
      <c r="I76" s="140">
        <f t="shared" si="78"/>
        <v>300</v>
      </c>
      <c r="J76" s="140">
        <f t="shared" si="78"/>
        <v>300</v>
      </c>
      <c r="K76" s="140">
        <f t="shared" si="78"/>
        <v>200</v>
      </c>
      <c r="L76" s="140">
        <f t="shared" si="78"/>
        <v>300</v>
      </c>
      <c r="M76" s="140">
        <f t="shared" si="78"/>
        <v>300</v>
      </c>
      <c r="N76" s="140">
        <f t="shared" si="78"/>
        <v>200</v>
      </c>
      <c r="O76" s="140">
        <f t="shared" si="78"/>
        <v>3200</v>
      </c>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ht="15.75" customHeight="1">
      <c r="A77" s="99"/>
      <c r="B77" s="99"/>
      <c r="C77" s="95"/>
      <c r="D77" s="95"/>
      <c r="E77" s="95"/>
      <c r="F77" s="95"/>
      <c r="G77" s="95"/>
      <c r="H77" s="95"/>
      <c r="I77" s="95"/>
      <c r="J77" s="95"/>
      <c r="K77" s="95"/>
      <c r="L77" s="95"/>
      <c r="M77" s="95"/>
      <c r="N77" s="95"/>
      <c r="O77" s="95"/>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ht="15.75" customHeight="1">
      <c r="A78" s="143"/>
      <c r="B78" s="94" t="s">
        <v>241</v>
      </c>
      <c r="C78" s="134">
        <f t="shared" ref="C78:O78" si="79">SUM(C20,C33,C42,C51,C64,C76)</f>
        <v>820</v>
      </c>
      <c r="D78" s="134">
        <f t="shared" si="79"/>
        <v>300</v>
      </c>
      <c r="E78" s="134">
        <f t="shared" si="79"/>
        <v>1685</v>
      </c>
      <c r="F78" s="134">
        <f t="shared" si="79"/>
        <v>1525</v>
      </c>
      <c r="G78" s="134">
        <f t="shared" si="79"/>
        <v>2450</v>
      </c>
      <c r="H78" s="134">
        <f t="shared" si="79"/>
        <v>1550</v>
      </c>
      <c r="I78" s="134">
        <f t="shared" si="79"/>
        <v>1675</v>
      </c>
      <c r="J78" s="134">
        <f t="shared" si="79"/>
        <v>1775</v>
      </c>
      <c r="K78" s="134">
        <f t="shared" si="79"/>
        <v>1700</v>
      </c>
      <c r="L78" s="134">
        <f t="shared" si="79"/>
        <v>2425</v>
      </c>
      <c r="M78" s="134">
        <f t="shared" si="79"/>
        <v>1825</v>
      </c>
      <c r="N78" s="134">
        <f t="shared" si="79"/>
        <v>9950</v>
      </c>
      <c r="O78" s="134">
        <f t="shared" si="79"/>
        <v>27680</v>
      </c>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17:A19 A30:A32 A39:A41 A48:A50 A61:A63 A73:A75">
      <formula1>$U$10:$U$43</formula1>
    </dataValidation>
    <dataValidation type="decimal" operator="greaterThanOrEqual" allowBlank="1" showErrorMessage="1" sqref="C10:N19 C23:N32 C36:N41 C45:N50 C54:N63 C66:N75">
      <formula1>0.0</formula1>
    </dataValidation>
  </dataValidations>
  <printOptions/>
  <pageMargins bottom="1.0" footer="0.0" header="0.0" left="0.75" right="0.75" top="1.0"/>
  <pageSetup orientation="landscape"/>
  <drawing r:id="rId1"/>
</worksheet>
</file>